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<sst xmlns="http://schemas.openxmlformats.org/spreadsheetml/2006/main" count="236" uniqueCount="116">
  <si>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</si>
  <si>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</si>
  <si>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</si>
  <si>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</si>
  <si>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</si>
  <si>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</si>
  <si>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</si>
  <si>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</si>
  <si>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</si>
  <si>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</si>
  <si>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</si>
  <si>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</si>
  <si>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</si>
  <si>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</si>
  <si>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</si>
  <si>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</si>
  <si>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</si>
  <si>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</si>
  <si>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</si>
  <si>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</si>
  <si>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</si>
  <si>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</si>
  <si>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</si>
  <si>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</si>
  <si>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</si>
  <si>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</si>
  <si>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</si>
  <si>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</si>
  <si>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</si>
  <si>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</si>
  <si>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</si>
  <si>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</si>
  <si>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</si>
  <si>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</si>
  <si>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</si>
  <si>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</si>
  <si>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</si>
  <si>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</si>
  <si>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</si>
  <si>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</si>
  <si>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</si>
  <si>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</si>
  <si>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</si>
  <si>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</si>
  <si>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</si>
  <si>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</si>
  <si>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</si>
  <si>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</si>
  <si>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</si>
  <si>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</si>
  <si>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</si>
  <si>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</si>
  <si>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</si>
  <si>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</si>
  <si>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</si>
  <si>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</si>
  <si>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</si>
  <si>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</si>
  <si>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</si>
  <si>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</si>
  <si>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</si>
  <si>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</si>
  <si>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</si>
  <si>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</si>
  <si>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</si>
  <si>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</si>
  <si>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</si>
  <si>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</si>
  <si>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</si>
  <si>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</si>
  <si>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</si>
  <si>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</si>
  <si>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</si>
  <si>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</si>
  <si>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</si>
  <si>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</si>
  <si>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</si>
  <si>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</si>
  <si>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</si>
  <si>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</si>
  <si>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</si>
  <si>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</si>
  <si>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</si>
  <si>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</si>
  <si>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</si>
  <si>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</si>
  <si>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</si>
  <si>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</si>
  <si>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</si>
  <si>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</si>
  <si>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</si>
  <si>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</si>
  <si>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</si>
  <si>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</si>
  <si>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</si>
  <si>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</si>
  <si>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</si>
  <si>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</si>
  <si>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</si>
  <si>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</si>
  <si>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2022.</t>
  </si>
  <si>
    <t>2024. (druga razina računskog plana)</t>
  </si>
  <si>
    <t>Ukupno prihodi i primici za 2024.</t>
  </si>
  <si>
    <t>PRIJEDLOG PLANA ZA 2022. (četvrta razina računskog plana)</t>
  </si>
  <si>
    <t>PRIJEDLOG PLANA ZA 2024. (druga razina računskog plana)</t>
  </si>
  <si>
    <t>Prijedlog plana 
za 2022.</t>
  </si>
  <si>
    <t>Projekcija plana
za 2023.</t>
  </si>
  <si>
    <t>Projekcija plana 
za 2024.</t>
  </si>
  <si>
    <t>ostali nespomenuti rashodi posl</t>
  </si>
  <si>
    <t>pristojbe i naknade</t>
  </si>
  <si>
    <t>ostale naknade građanima</t>
  </si>
  <si>
    <t>postrojenja i oprema</t>
  </si>
  <si>
    <t>uredska oprema i namještaj</t>
  </si>
  <si>
    <t>knjige</t>
  </si>
  <si>
    <r>
      <t xml:space="preserve">PRIJEDLOG FINANCIJSKOG PLANA OSNOVNA ŠKOLA PRELOG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</si>
  <si>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ukupno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</si>
</sst>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12" sqref="G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8" t="s">
        <v>114</v>
      </c>
      <c r="B3" s="148"/>
      <c r="C3" s="148"/>
      <c r="D3" s="148"/>
      <c r="E3" s="148"/>
      <c r="F3" s="148"/>
      <c r="G3" s="148"/>
      <c r="H3" s="148"/>
    </row>
    <row r="4" spans="1:8" s="48" customFormat="1" ht="26.25" customHeight="1">
      <c r="A4" s="148" t="s">
        <v>24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105</v>
      </c>
      <c r="G6" s="55" t="s">
        <v>106</v>
      </c>
      <c r="H6" s="56" t="s">
        <v>107</v>
      </c>
      <c r="I6" s="57"/>
    </row>
    <row r="7" spans="1:9" ht="27.75" customHeight="1">
      <c r="A7" s="150" t="s">
        <v>26</v>
      </c>
      <c r="B7" s="151"/>
      <c r="C7" s="151"/>
      <c r="D7" s="151"/>
      <c r="E7" s="152"/>
      <c r="F7" s="71">
        <f>+F8+F9</f>
        <v>9259600</v>
      </c>
      <c r="G7" s="71">
        <v>9246887</v>
      </c>
      <c r="H7" s="71">
        <v>10128000</v>
      </c>
      <c r="I7" s="69"/>
    </row>
    <row r="8" spans="1:8" ht="22.5" customHeight="1">
      <c r="A8" s="153" t="s">
        <v>0</v>
      </c>
      <c r="B8" s="145"/>
      <c r="C8" s="145"/>
      <c r="D8" s="145"/>
      <c r="E8" s="154"/>
      <c r="F8" s="74">
        <f>SUM('PLAN PRIHODA'!B16+'PLAN PRIHODA'!C16+'PLAN PRIHODA'!D16+'PLAN PRIHODA'!E16+'PLAN PRIHODA'!F16+'PLAN PRIHODA'!G16+'PLAN PRIHODA'!H16+'PLAN PRIHODA'!I16)</f>
        <v>9259600</v>
      </c>
      <c r="G8" s="74">
        <v>9246887</v>
      </c>
      <c r="H8" s="74">
        <v>10128000</v>
      </c>
    </row>
    <row r="9" spans="1:8" ht="22.5" customHeight="1">
      <c r="A9" s="161" t="s">
        <v>28</v>
      </c>
      <c r="B9" s="162"/>
      <c r="C9" s="162"/>
      <c r="D9" s="162"/>
      <c r="E9" s="163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v>9249600</v>
      </c>
      <c r="G10" s="71">
        <v>9246887</v>
      </c>
      <c r="H10" s="71">
        <f>SUM(H11:H12)</f>
        <v>10128000</v>
      </c>
    </row>
    <row r="11" spans="1:10" ht="22.5" customHeight="1">
      <c r="A11" s="144" t="s">
        <v>1</v>
      </c>
      <c r="B11" s="145"/>
      <c r="C11" s="145"/>
      <c r="D11" s="145"/>
      <c r="E11" s="146"/>
      <c r="F11" s="74">
        <v>9134600</v>
      </c>
      <c r="G11" s="74">
        <v>9246887</v>
      </c>
      <c r="H11" s="74">
        <f>SUM('PLAN RASHODA I IZDATAKA'!C130+'PLAN RASHODA I IZDATAKA'!C136)</f>
        <v>10128000</v>
      </c>
      <c r="I11" s="38"/>
      <c r="J11" s="38"/>
    </row>
    <row r="12" spans="1:10" ht="22.5" customHeight="1">
      <c r="A12" s="164" t="s">
        <v>29</v>
      </c>
      <c r="B12" s="154"/>
      <c r="C12" s="154"/>
      <c r="D12" s="154"/>
      <c r="E12" s="154"/>
      <c r="F12" s="58">
        <v>125000</v>
      </c>
      <c r="G12" s="58"/>
      <c r="H12" s="59">
        <f>SUM('PLAN RASHODA I IZDATAKA'!C138)</f>
        <v>0</v>
      </c>
      <c r="I12" s="38"/>
      <c r="J12" s="38"/>
    </row>
    <row r="13" spans="1:10" ht="22.5" customHeight="1">
      <c r="A13" s="160" t="s">
        <v>2</v>
      </c>
      <c r="B13" s="151"/>
      <c r="C13" s="151"/>
      <c r="D13" s="151"/>
      <c r="E13" s="151"/>
      <c r="F13" s="72">
        <v>10000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8"/>
      <c r="B14" s="142"/>
      <c r="C14" s="142"/>
      <c r="D14" s="142"/>
      <c r="E14" s="142"/>
      <c r="F14" s="143"/>
      <c r="G14" s="143"/>
      <c r="H14" s="143"/>
    </row>
    <row r="15" spans="1:10" ht="27.75" customHeight="1">
      <c r="A15" s="51"/>
      <c r="B15" s="52"/>
      <c r="C15" s="52"/>
      <c r="D15" s="53"/>
      <c r="E15" s="54"/>
      <c r="F15" s="55" t="s">
        <v>105</v>
      </c>
      <c r="G15" s="55" t="s">
        <v>106</v>
      </c>
      <c r="H15" s="56" t="s">
        <v>107</v>
      </c>
      <c r="J15" s="38"/>
    </row>
    <row r="16" spans="1:10" ht="30.75" customHeight="1">
      <c r="A16" s="165" t="s">
        <v>30</v>
      </c>
      <c r="B16" s="166"/>
      <c r="C16" s="166"/>
      <c r="D16" s="166"/>
      <c r="E16" s="167"/>
      <c r="F16" s="75">
        <v>10000</v>
      </c>
      <c r="G16" s="75"/>
      <c r="H16" s="76"/>
      <c r="J16" s="38"/>
    </row>
    <row r="17" spans="1:10" ht="34.5" customHeight="1">
      <c r="A17" s="155" t="s">
        <v>31</v>
      </c>
      <c r="B17" s="156"/>
      <c r="C17" s="156"/>
      <c r="D17" s="156"/>
      <c r="E17" s="157"/>
      <c r="F17" s="77">
        <v>10000</v>
      </c>
      <c r="G17" s="77"/>
      <c r="H17" s="72"/>
      <c r="J17" s="38"/>
    </row>
    <row r="18" spans="1:10" s="43" customFormat="1" ht="25.5" customHeight="1">
      <c r="A18" s="141"/>
      <c r="B18" s="142"/>
      <c r="C18" s="142"/>
      <c r="D18" s="142"/>
      <c r="E18" s="142"/>
      <c r="F18" s="143"/>
      <c r="G18" s="143"/>
      <c r="H18" s="14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105</v>
      </c>
      <c r="G19" s="55" t="s">
        <v>106</v>
      </c>
      <c r="H19" s="56" t="s">
        <v>107</v>
      </c>
      <c r="J19" s="78"/>
      <c r="K19" s="78"/>
    </row>
    <row r="20" spans="1:10" s="43" customFormat="1" ht="22.5" customHeight="1">
      <c r="A20" s="153" t="s">
        <v>3</v>
      </c>
      <c r="B20" s="145"/>
      <c r="C20" s="145"/>
      <c r="D20" s="145"/>
      <c r="E20" s="145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3" t="s">
        <v>4</v>
      </c>
      <c r="B21" s="145"/>
      <c r="C21" s="145"/>
      <c r="D21" s="145"/>
      <c r="E21" s="145"/>
      <c r="F21" s="58">
        <f>SUM('PLAN RASHODA I IZDATAKA'!C90)</f>
        <v>0</v>
      </c>
      <c r="G21" s="58">
        <f>SUM('PLAN RASHODA I IZDATAKA'!C121)</f>
        <v>0</v>
      </c>
      <c r="H21" s="58">
        <f>SUM('PLAN RASHODA I IZDATAKA'!C141)</f>
        <v>0</v>
      </c>
    </row>
    <row r="22" spans="1:11" s="43" customFormat="1" ht="22.5" customHeight="1">
      <c r="A22" s="160" t="s">
        <v>5</v>
      </c>
      <c r="B22" s="151"/>
      <c r="C22" s="151"/>
      <c r="D22" s="151"/>
      <c r="E22" s="15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1"/>
      <c r="B23" s="142"/>
      <c r="C23" s="142"/>
      <c r="D23" s="142"/>
      <c r="E23" s="142"/>
      <c r="F23" s="143"/>
      <c r="G23" s="143"/>
      <c r="H23" s="143"/>
    </row>
    <row r="24" spans="1:8" s="43" customFormat="1" ht="22.5" customHeight="1">
      <c r="A24" s="144" t="s">
        <v>6</v>
      </c>
      <c r="B24" s="145"/>
      <c r="C24" s="145"/>
      <c r="D24" s="145"/>
      <c r="E24" s="145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8" t="s">
        <v>32</v>
      </c>
      <c r="B26" s="159"/>
      <c r="C26" s="159"/>
      <c r="D26" s="159"/>
      <c r="E26" s="159"/>
      <c r="F26" s="159"/>
      <c r="G26" s="159"/>
      <c r="H26" s="15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22">
      <selection activeCell="B43" sqref="B43:K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8" t="s">
        <v>90</v>
      </c>
      <c r="B1" s="148"/>
      <c r="C1" s="148"/>
      <c r="D1" s="148"/>
      <c r="E1" s="148"/>
      <c r="F1" s="148"/>
      <c r="G1" s="148"/>
      <c r="H1" s="148"/>
      <c r="I1" s="168"/>
      <c r="J1" s="168"/>
      <c r="K1" s="168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9" t="s">
        <v>100</v>
      </c>
      <c r="C3" s="170"/>
      <c r="D3" s="170"/>
      <c r="E3" s="170"/>
      <c r="F3" s="170"/>
      <c r="G3" s="170"/>
      <c r="H3" s="170"/>
      <c r="I3" s="171"/>
      <c r="J3" s="171"/>
      <c r="K3" s="172"/>
    </row>
    <row r="4" spans="1:11" s="1" customFormat="1" ht="90" thickBot="1">
      <c r="A4" s="66" t="s">
        <v>39</v>
      </c>
      <c r="B4" s="127" t="s">
        <v>44</v>
      </c>
      <c r="C4" s="127" t="s">
        <v>45</v>
      </c>
      <c r="D4" s="127" t="s">
        <v>46</v>
      </c>
      <c r="E4" s="127" t="s">
        <v>47</v>
      </c>
      <c r="F4" s="127" t="s">
        <v>48</v>
      </c>
      <c r="G4" s="127" t="s">
        <v>49</v>
      </c>
      <c r="H4" s="127" t="s">
        <v>97</v>
      </c>
      <c r="I4" s="127" t="s">
        <v>50</v>
      </c>
      <c r="J4" s="127" t="s">
        <v>51</v>
      </c>
      <c r="K4" s="127" t="s">
        <v>52</v>
      </c>
    </row>
    <row r="5" spans="1:11" s="1" customFormat="1" ht="12.75" customHeight="1">
      <c r="A5" s="101">
        <v>6361</v>
      </c>
      <c r="B5" s="102"/>
      <c r="C5" s="103"/>
      <c r="D5" s="104"/>
      <c r="E5" s="105"/>
      <c r="F5" s="105"/>
      <c r="G5" s="106">
        <v>7421000</v>
      </c>
      <c r="H5" s="107"/>
      <c r="I5" s="107"/>
      <c r="J5" s="107"/>
      <c r="K5" s="107"/>
    </row>
    <row r="6" spans="1:11" s="1" customFormat="1" ht="12.75">
      <c r="A6" s="108">
        <v>6526</v>
      </c>
      <c r="B6" s="109"/>
      <c r="C6" s="110"/>
      <c r="D6" s="110">
        <v>714000</v>
      </c>
      <c r="E6" s="110"/>
      <c r="F6" s="110"/>
      <c r="G6" s="111"/>
      <c r="H6" s="112"/>
      <c r="I6" s="112"/>
      <c r="J6" s="112"/>
      <c r="K6" s="112"/>
    </row>
    <row r="7" spans="1:11" s="1" customFormat="1" ht="12.75">
      <c r="A7" s="108">
        <v>6362</v>
      </c>
      <c r="B7" s="109"/>
      <c r="C7" s="110"/>
      <c r="D7" s="110"/>
      <c r="E7" s="110"/>
      <c r="F7" s="110"/>
      <c r="G7" s="111">
        <v>200000</v>
      </c>
      <c r="H7" s="112"/>
      <c r="I7" s="112"/>
      <c r="J7" s="112"/>
      <c r="K7" s="112"/>
    </row>
    <row r="8" spans="1:11" s="1" customFormat="1" ht="12.75">
      <c r="A8" s="108">
        <v>6615</v>
      </c>
      <c r="B8" s="109"/>
      <c r="C8" s="110">
        <v>65000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>
        <v>15000</v>
      </c>
      <c r="J9" s="112"/>
      <c r="K9" s="112"/>
    </row>
    <row r="10" spans="1:11" s="1" customFormat="1" ht="12.75">
      <c r="A10" s="108">
        <v>6711</v>
      </c>
      <c r="B10" s="109">
        <v>14400</v>
      </c>
      <c r="C10" s="110"/>
      <c r="D10" s="110"/>
      <c r="E10" s="110">
        <v>740000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6831</v>
      </c>
      <c r="B11" s="109"/>
      <c r="C11" s="110"/>
      <c r="D11" s="110">
        <v>5000</v>
      </c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>
        <v>10000</v>
      </c>
      <c r="F12" s="110"/>
      <c r="G12" s="111"/>
      <c r="H12" s="112"/>
      <c r="I12" s="112"/>
      <c r="J12" s="112"/>
      <c r="K12" s="112"/>
    </row>
    <row r="13" spans="1:11" s="1" customFormat="1" ht="12.75">
      <c r="A13" s="121">
        <v>6381</v>
      </c>
      <c r="B13" s="122"/>
      <c r="C13" s="123"/>
      <c r="D13" s="123"/>
      <c r="E13" s="123"/>
      <c r="F13" s="123"/>
      <c r="G13" s="124"/>
      <c r="H13" s="125">
        <v>75200</v>
      </c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14400</v>
      </c>
      <c r="C16" s="129">
        <v>65000</v>
      </c>
      <c r="D16" s="129">
        <v>719000</v>
      </c>
      <c r="E16" s="129">
        <v>750000</v>
      </c>
      <c r="F16" s="129"/>
      <c r="G16" s="129">
        <v>7621000</v>
      </c>
      <c r="H16" s="130">
        <v>75200</v>
      </c>
      <c r="I16" s="130">
        <v>15000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3">
        <f>B16+C16+D16+E16+F16+G16+H16+I16+J16+K16</f>
        <v>9259600</v>
      </c>
      <c r="C17" s="174"/>
      <c r="D17" s="174"/>
      <c r="E17" s="174"/>
      <c r="F17" s="174"/>
      <c r="G17" s="174"/>
      <c r="H17" s="174"/>
      <c r="I17" s="175"/>
      <c r="J17" s="175"/>
      <c r="K17" s="176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9" t="s">
        <v>96</v>
      </c>
      <c r="C19" s="170"/>
      <c r="D19" s="170"/>
      <c r="E19" s="170"/>
      <c r="F19" s="170"/>
      <c r="G19" s="170"/>
      <c r="H19" s="170"/>
      <c r="I19" s="171"/>
      <c r="J19" s="171"/>
      <c r="K19" s="172"/>
    </row>
    <row r="20" spans="1:11" ht="90" thickBot="1">
      <c r="A20" s="68" t="s">
        <v>39</v>
      </c>
      <c r="B20" s="127" t="s">
        <v>44</v>
      </c>
      <c r="C20" s="127" t="s">
        <v>45</v>
      </c>
      <c r="D20" s="127" t="s">
        <v>46</v>
      </c>
      <c r="E20" s="127" t="s">
        <v>47</v>
      </c>
      <c r="F20" s="127" t="s">
        <v>48</v>
      </c>
      <c r="G20" s="127" t="s">
        <v>49</v>
      </c>
      <c r="H20" s="127" t="s">
        <v>97</v>
      </c>
      <c r="I20" s="127" t="s">
        <v>50</v>
      </c>
      <c r="J20" s="127" t="s">
        <v>51</v>
      </c>
      <c r="K20" s="127" t="s">
        <v>52</v>
      </c>
    </row>
    <row r="21" spans="1:11" ht="12.75">
      <c r="A21" s="101">
        <v>65</v>
      </c>
      <c r="B21" s="102"/>
      <c r="C21" s="103"/>
      <c r="D21" s="104">
        <v>973080</v>
      </c>
      <c r="E21" s="105"/>
      <c r="F21" s="105"/>
      <c r="G21" s="106"/>
      <c r="H21" s="107"/>
      <c r="I21" s="107"/>
      <c r="J21" s="107"/>
      <c r="K21" s="107"/>
    </row>
    <row r="22" spans="1:11" ht="12.75">
      <c r="A22" s="108">
        <v>66</v>
      </c>
      <c r="B22" s="109"/>
      <c r="C22" s="110">
        <v>40000</v>
      </c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67</v>
      </c>
      <c r="B23" s="109"/>
      <c r="C23" s="110"/>
      <c r="D23" s="110"/>
      <c r="E23" s="110">
        <v>847620</v>
      </c>
      <c r="F23" s="110"/>
      <c r="G23" s="111"/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>
        <v>63</v>
      </c>
      <c r="B25" s="109"/>
      <c r="C25" s="110"/>
      <c r="D25" s="110"/>
      <c r="E25" s="110"/>
      <c r="F25" s="110"/>
      <c r="G25" s="111">
        <v>7386187</v>
      </c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>B23</f>
        <v>0</v>
      </c>
      <c r="C29" s="129">
        <f>+C22</f>
        <v>40000</v>
      </c>
      <c r="D29" s="129">
        <f>D21</f>
        <v>973080</v>
      </c>
      <c r="E29" s="129">
        <v>847620</v>
      </c>
      <c r="F29" s="129">
        <f>+F22</f>
        <v>0</v>
      </c>
      <c r="G29" s="129">
        <v>7386187</v>
      </c>
      <c r="H29" s="130">
        <v>0</v>
      </c>
      <c r="I29" s="130">
        <v>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99</v>
      </c>
      <c r="B30" s="173">
        <f>B29+C29+D29+E29+F29+G29+H29+I29+J29+K29</f>
        <v>9246887</v>
      </c>
      <c r="C30" s="174"/>
      <c r="D30" s="174"/>
      <c r="E30" s="174"/>
      <c r="F30" s="174"/>
      <c r="G30" s="174"/>
      <c r="H30" s="174"/>
      <c r="I30" s="175"/>
      <c r="J30" s="175"/>
      <c r="K30" s="176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9" t="s">
        <v>101</v>
      </c>
      <c r="C32" s="170"/>
      <c r="D32" s="170"/>
      <c r="E32" s="170"/>
      <c r="F32" s="170"/>
      <c r="G32" s="170"/>
      <c r="H32" s="170"/>
      <c r="I32" s="171"/>
      <c r="J32" s="171"/>
      <c r="K32" s="172"/>
    </row>
    <row r="33" spans="1:11" ht="90" thickBot="1">
      <c r="A33" s="68" t="s">
        <v>39</v>
      </c>
      <c r="B33" s="127" t="s">
        <v>44</v>
      </c>
      <c r="C33" s="127" t="s">
        <v>45</v>
      </c>
      <c r="D33" s="127" t="s">
        <v>46</v>
      </c>
      <c r="E33" s="127" t="s">
        <v>47</v>
      </c>
      <c r="F33" s="127" t="s">
        <v>48</v>
      </c>
      <c r="G33" s="127" t="s">
        <v>49</v>
      </c>
      <c r="H33" s="127" t="s">
        <v>97</v>
      </c>
      <c r="I33" s="127" t="s">
        <v>50</v>
      </c>
      <c r="J33" s="127" t="s">
        <v>51</v>
      </c>
      <c r="K33" s="127" t="s">
        <v>52</v>
      </c>
    </row>
    <row r="34" spans="1:11" ht="12.75">
      <c r="A34" s="101">
        <v>65</v>
      </c>
      <c r="B34" s="102"/>
      <c r="C34" s="103"/>
      <c r="D34" s="104">
        <v>800000</v>
      </c>
      <c r="E34" s="105"/>
      <c r="F34" s="105"/>
      <c r="G34" s="106"/>
      <c r="H34" s="107"/>
      <c r="I34" s="107"/>
      <c r="J34" s="107"/>
      <c r="K34" s="107"/>
    </row>
    <row r="35" spans="1:11" ht="12.75">
      <c r="A35" s="108">
        <v>66</v>
      </c>
      <c r="B35" s="109"/>
      <c r="C35" s="110">
        <v>100000</v>
      </c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67</v>
      </c>
      <c r="B36" s="109"/>
      <c r="C36" s="110"/>
      <c r="D36" s="110"/>
      <c r="E36" s="110">
        <v>820000</v>
      </c>
      <c r="F36" s="110"/>
      <c r="G36" s="111"/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>
        <v>63</v>
      </c>
      <c r="B38" s="109"/>
      <c r="C38" s="110"/>
      <c r="D38" s="110"/>
      <c r="E38" s="110"/>
      <c r="F38" s="110"/>
      <c r="G38" s="111">
        <v>8408000</v>
      </c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>B36</f>
        <v>0</v>
      </c>
      <c r="C42" s="129">
        <f>+C35</f>
        <v>100000</v>
      </c>
      <c r="D42" s="129">
        <f>D34</f>
        <v>800000</v>
      </c>
      <c r="E42" s="129">
        <v>820000</v>
      </c>
      <c r="F42" s="129">
        <f>+F35</f>
        <v>0</v>
      </c>
      <c r="G42" s="129">
        <v>8408000</v>
      </c>
      <c r="H42" s="130">
        <v>0</v>
      </c>
      <c r="I42" s="130">
        <v>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102</v>
      </c>
      <c r="B43" s="173">
        <f>B42+C42+D42+E42+F42+G42+H42+I42+J42+K42</f>
        <v>10128000</v>
      </c>
      <c r="C43" s="174"/>
      <c r="D43" s="174"/>
      <c r="E43" s="174"/>
      <c r="F43" s="174"/>
      <c r="G43" s="174"/>
      <c r="H43" s="174"/>
      <c r="I43" s="175"/>
      <c r="J43" s="175"/>
      <c r="K43" s="176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7"/>
      <c r="B155" s="178"/>
      <c r="C155" s="178"/>
      <c r="D155" s="178"/>
      <c r="E155" s="178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1"/>
  <rowBreaks count="3" manualBreakCount="3">
    <brk id="17" max="10" man="1"/>
    <brk id="89" max="9" man="1"/>
    <brk id="1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tabSelected="1" workbookViewId="0" topLeftCell="A99">
      <selection activeCell="D111" sqref="D111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103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95</v>
      </c>
      <c r="K3" s="4" t="s">
        <v>50</v>
      </c>
      <c r="L3" s="4" t="s">
        <v>51</v>
      </c>
      <c r="M3" s="4" t="s">
        <v>52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36</v>
      </c>
      <c r="B7" s="95" t="s">
        <v>40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53</v>
      </c>
      <c r="B8" s="95" t="s">
        <v>41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38</v>
      </c>
      <c r="C9" s="131">
        <v>9134600</v>
      </c>
      <c r="D9" s="131">
        <f aca="true" t="shared" si="0" ref="D9:M9">SUM(D10,D21,D45)</f>
        <v>14400</v>
      </c>
      <c r="E9" s="131">
        <f t="shared" si="0"/>
        <v>65000</v>
      </c>
      <c r="F9" s="131">
        <v>712000</v>
      </c>
      <c r="G9" s="131">
        <v>747000</v>
      </c>
      <c r="H9" s="131">
        <f t="shared" si="0"/>
        <v>0</v>
      </c>
      <c r="I9" s="131">
        <v>7521000</v>
      </c>
      <c r="J9" s="131">
        <f t="shared" si="0"/>
        <v>75200</v>
      </c>
      <c r="K9" s="131">
        <f t="shared" si="0"/>
        <v>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7545870</v>
      </c>
      <c r="D10" s="131">
        <f aca="true" t="shared" si="1" ref="D10:M10">SUM(D11,D16,D18)</f>
        <v>14400</v>
      </c>
      <c r="E10" s="131">
        <f t="shared" si="1"/>
        <v>0</v>
      </c>
      <c r="F10" s="131">
        <f t="shared" si="1"/>
        <v>218700</v>
      </c>
      <c r="G10" s="131">
        <f t="shared" si="1"/>
        <v>0</v>
      </c>
      <c r="H10" s="131">
        <f t="shared" si="1"/>
        <v>0</v>
      </c>
      <c r="I10" s="131">
        <f t="shared" si="1"/>
        <v>7237570</v>
      </c>
      <c r="J10" s="131">
        <f t="shared" si="1"/>
        <v>75200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6314910</v>
      </c>
      <c r="D11" s="131">
        <f aca="true" t="shared" si="2" ref="D11:M11">SUM(D12,D13,D14,D15)</f>
        <v>12360</v>
      </c>
      <c r="E11" s="131">
        <f t="shared" si="2"/>
        <v>0</v>
      </c>
      <c r="F11" s="131">
        <f t="shared" si="2"/>
        <v>180000</v>
      </c>
      <c r="G11" s="131">
        <f t="shared" si="2"/>
        <v>0</v>
      </c>
      <c r="H11" s="131">
        <f t="shared" si="2"/>
        <v>0</v>
      </c>
      <c r="I11" s="131">
        <f t="shared" si="2"/>
        <v>6058000</v>
      </c>
      <c r="J11" s="131">
        <f t="shared" si="2"/>
        <v>64550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91">
        <v>3111</v>
      </c>
      <c r="B12" s="92" t="s">
        <v>55</v>
      </c>
      <c r="C12" s="132">
        <v>6250910</v>
      </c>
      <c r="D12" s="132">
        <v>12360</v>
      </c>
      <c r="E12" s="132"/>
      <c r="F12" s="132">
        <v>180000</v>
      </c>
      <c r="G12" s="132"/>
      <c r="H12" s="132"/>
      <c r="I12" s="132">
        <v>5994000</v>
      </c>
      <c r="J12" s="132">
        <v>64550</v>
      </c>
      <c r="K12" s="132"/>
      <c r="L12" s="132"/>
      <c r="M12" s="132"/>
    </row>
    <row r="13" spans="1:13" ht="12.75">
      <c r="A13" s="91">
        <v>3112</v>
      </c>
      <c r="B13" s="92" t="s">
        <v>56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57</v>
      </c>
      <c r="C14" s="132">
        <v>40000</v>
      </c>
      <c r="D14" s="132"/>
      <c r="E14" s="132"/>
      <c r="F14" s="132"/>
      <c r="G14" s="132"/>
      <c r="H14" s="132"/>
      <c r="I14" s="132">
        <v>40000</v>
      </c>
      <c r="J14" s="132"/>
      <c r="K14" s="132"/>
      <c r="L14" s="132"/>
      <c r="M14" s="132"/>
    </row>
    <row r="15" spans="1:13" ht="12.75">
      <c r="A15" s="91">
        <v>3114</v>
      </c>
      <c r="B15" s="92" t="s">
        <v>58</v>
      </c>
      <c r="C15" s="132">
        <v>24000</v>
      </c>
      <c r="D15" s="132"/>
      <c r="E15" s="132"/>
      <c r="F15" s="132"/>
      <c r="G15" s="132"/>
      <c r="H15" s="132"/>
      <c r="I15" s="132">
        <v>24000</v>
      </c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v>189000</v>
      </c>
      <c r="D16" s="131">
        <f aca="true" t="shared" si="3" ref="D16:M16">SUM(D17)</f>
        <v>0</v>
      </c>
      <c r="E16" s="131">
        <f t="shared" si="3"/>
        <v>0</v>
      </c>
      <c r="F16" s="131">
        <v>9000</v>
      </c>
      <c r="G16" s="131">
        <f t="shared" si="3"/>
        <v>0</v>
      </c>
      <c r="H16" s="131">
        <f t="shared" si="3"/>
        <v>0</v>
      </c>
      <c r="I16" s="131">
        <v>180000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>
      <c r="A17" s="91">
        <v>3121</v>
      </c>
      <c r="B17" s="92" t="s">
        <v>14</v>
      </c>
      <c r="C17" s="132">
        <v>189000</v>
      </c>
      <c r="D17" s="132"/>
      <c r="E17" s="132"/>
      <c r="F17" s="132">
        <v>9000</v>
      </c>
      <c r="G17" s="132"/>
      <c r="H17" s="132"/>
      <c r="I17" s="132">
        <v>180000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v>1041960</v>
      </c>
      <c r="D18" s="131">
        <v>2040</v>
      </c>
      <c r="E18" s="131">
        <f aca="true" t="shared" si="4" ref="E18:M18">SUM(E19,E20,)</f>
        <v>0</v>
      </c>
      <c r="F18" s="131">
        <v>29700</v>
      </c>
      <c r="G18" s="131">
        <f t="shared" si="4"/>
        <v>0</v>
      </c>
      <c r="H18" s="131">
        <f t="shared" si="4"/>
        <v>0</v>
      </c>
      <c r="I18" s="131">
        <v>999570</v>
      </c>
      <c r="J18" s="131">
        <v>10650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25.5">
      <c r="A19" s="91">
        <v>3131</v>
      </c>
      <c r="B19" s="92" t="s">
        <v>59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60</v>
      </c>
      <c r="C20" s="132">
        <v>1041960</v>
      </c>
      <c r="D20" s="132">
        <v>2040</v>
      </c>
      <c r="E20" s="132"/>
      <c r="F20" s="132">
        <v>29700</v>
      </c>
      <c r="G20" s="132"/>
      <c r="H20" s="132"/>
      <c r="I20" s="132">
        <v>999570</v>
      </c>
      <c r="J20" s="132">
        <v>10650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1481730</v>
      </c>
      <c r="D21" s="131">
        <f aca="true" t="shared" si="5" ref="D21:M21">SUM(D22,D27,D35)</f>
        <v>0</v>
      </c>
      <c r="E21" s="131">
        <f t="shared" si="5"/>
        <v>65000</v>
      </c>
      <c r="F21" s="131">
        <v>493300</v>
      </c>
      <c r="G21" s="131">
        <v>740000</v>
      </c>
      <c r="H21" s="131">
        <f t="shared" si="5"/>
        <v>0</v>
      </c>
      <c r="I21" s="131">
        <v>183430</v>
      </c>
      <c r="J21" s="131">
        <f t="shared" si="5"/>
        <v>0</v>
      </c>
      <c r="K21" s="131">
        <f t="shared" si="5"/>
        <v>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31">
        <f>SUM(C23,C24,C25,C26)</f>
        <v>186430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31">
        <f t="shared" si="6"/>
        <v>24000</v>
      </c>
      <c r="H22" s="131">
        <f t="shared" si="6"/>
        <v>0</v>
      </c>
      <c r="I22" s="131">
        <f t="shared" si="6"/>
        <v>162430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2.75">
      <c r="A23" s="91">
        <v>3211</v>
      </c>
      <c r="B23" s="92" t="s">
        <v>61</v>
      </c>
      <c r="C23" s="132">
        <v>15000</v>
      </c>
      <c r="D23" s="132"/>
      <c r="E23" s="132"/>
      <c r="F23" s="132"/>
      <c r="G23" s="132">
        <v>15000</v>
      </c>
      <c r="H23" s="132"/>
      <c r="I23" s="132"/>
      <c r="J23" s="132"/>
      <c r="K23" s="132"/>
      <c r="L23" s="132"/>
      <c r="M23" s="132"/>
    </row>
    <row r="24" spans="1:13" ht="25.5">
      <c r="A24" s="91">
        <v>3212</v>
      </c>
      <c r="B24" s="92" t="s">
        <v>62</v>
      </c>
      <c r="C24" s="132">
        <v>162430</v>
      </c>
      <c r="D24" s="132"/>
      <c r="E24" s="132"/>
      <c r="F24" s="132"/>
      <c r="G24" s="132"/>
      <c r="H24" s="132"/>
      <c r="I24" s="132">
        <v>162430</v>
      </c>
      <c r="J24" s="132"/>
      <c r="K24" s="132"/>
      <c r="L24" s="132"/>
      <c r="M24" s="132"/>
    </row>
    <row r="25" spans="1:13" ht="12.75">
      <c r="A25" s="91">
        <v>3213</v>
      </c>
      <c r="B25" s="92" t="s">
        <v>63</v>
      </c>
      <c r="C25" s="132">
        <v>5000</v>
      </c>
      <c r="D25" s="132"/>
      <c r="E25" s="132"/>
      <c r="F25" s="132"/>
      <c r="G25" s="132">
        <v>5000</v>
      </c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64</v>
      </c>
      <c r="C26" s="132">
        <v>4000</v>
      </c>
      <c r="D26" s="132"/>
      <c r="E26" s="132"/>
      <c r="F26" s="132"/>
      <c r="G26" s="132">
        <v>4000</v>
      </c>
      <c r="H26" s="132"/>
      <c r="I26" s="132"/>
      <c r="J26" s="132"/>
      <c r="K26" s="132"/>
      <c r="L26" s="132"/>
      <c r="M26" s="132"/>
    </row>
    <row r="27" spans="1:13" ht="12.75">
      <c r="A27" s="91">
        <v>322</v>
      </c>
      <c r="B27" s="92" t="s">
        <v>18</v>
      </c>
      <c r="C27" s="131">
        <f>SUM(C28,C29,C30,C31,C32,C33,C34)</f>
        <v>787000</v>
      </c>
      <c r="D27" s="131">
        <f aca="true" t="shared" si="7" ref="D27:M27">SUM(D28,D29,D30,D31,D32,D33,D34)</f>
        <v>0</v>
      </c>
      <c r="E27" s="131">
        <f t="shared" si="7"/>
        <v>37000</v>
      </c>
      <c r="F27" s="131">
        <f t="shared" si="7"/>
        <v>380000</v>
      </c>
      <c r="G27" s="131">
        <f t="shared" si="7"/>
        <v>370000</v>
      </c>
      <c r="H27" s="131">
        <f t="shared" si="7"/>
        <v>0</v>
      </c>
      <c r="I27" s="131">
        <f t="shared" si="7"/>
        <v>0</v>
      </c>
      <c r="J27" s="131">
        <f t="shared" si="7"/>
        <v>0</v>
      </c>
      <c r="K27" s="131">
        <f t="shared" si="7"/>
        <v>0</v>
      </c>
      <c r="L27" s="131">
        <f t="shared" si="7"/>
        <v>0</v>
      </c>
      <c r="M27" s="131">
        <f t="shared" si="7"/>
        <v>0</v>
      </c>
    </row>
    <row r="28" spans="1:13" ht="25.5">
      <c r="A28" s="91">
        <v>3221</v>
      </c>
      <c r="B28" s="92" t="s">
        <v>65</v>
      </c>
      <c r="C28" s="132">
        <v>60000</v>
      </c>
      <c r="D28" s="132"/>
      <c r="E28" s="132">
        <v>15000</v>
      </c>
      <c r="F28" s="132"/>
      <c r="G28" s="132">
        <v>45000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66</v>
      </c>
      <c r="C29" s="132">
        <v>380000</v>
      </c>
      <c r="D29" s="132"/>
      <c r="E29" s="132"/>
      <c r="F29" s="132">
        <v>380000</v>
      </c>
      <c r="G29" s="132"/>
      <c r="H29" s="132"/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67</v>
      </c>
      <c r="C30" s="132">
        <v>270000</v>
      </c>
      <c r="D30" s="132"/>
      <c r="E30" s="132">
        <v>20000</v>
      </c>
      <c r="F30" s="132"/>
      <c r="G30" s="132">
        <v>250000</v>
      </c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68</v>
      </c>
      <c r="C31" s="132">
        <v>27000</v>
      </c>
      <c r="D31" s="132"/>
      <c r="E31" s="132">
        <v>2000</v>
      </c>
      <c r="F31" s="132"/>
      <c r="G31" s="132">
        <v>25000</v>
      </c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69</v>
      </c>
      <c r="C32" s="132">
        <v>35000</v>
      </c>
      <c r="D32" s="132"/>
      <c r="E32" s="132"/>
      <c r="F32" s="132"/>
      <c r="G32" s="132">
        <v>35000</v>
      </c>
      <c r="H32" s="132"/>
      <c r="I32" s="132"/>
      <c r="J32" s="132"/>
      <c r="K32" s="132"/>
      <c r="L32" s="132"/>
      <c r="M32" s="132"/>
    </row>
    <row r="33" spans="1:13" ht="25.5">
      <c r="A33" s="91">
        <v>3226</v>
      </c>
      <c r="B33" s="92" t="s">
        <v>70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3227</v>
      </c>
      <c r="B34" s="92" t="s">
        <v>71</v>
      </c>
      <c r="C34" s="132">
        <v>15000</v>
      </c>
      <c r="D34" s="132"/>
      <c r="E34" s="132"/>
      <c r="F34" s="132"/>
      <c r="G34" s="132">
        <v>15000</v>
      </c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f>SUM(C36,C37,C38,C39,C40,C41,C42,C43,C44)</f>
        <v>369000</v>
      </c>
      <c r="D35" s="131">
        <f aca="true" t="shared" si="8" ref="D35:M35">SUM(D36,D37,D38,D39,D40,D41,D42,D43,D44)</f>
        <v>0</v>
      </c>
      <c r="E35" s="131">
        <f t="shared" si="8"/>
        <v>28000</v>
      </c>
      <c r="F35" s="131">
        <f t="shared" si="8"/>
        <v>0</v>
      </c>
      <c r="G35" s="131">
        <f t="shared" si="8"/>
        <v>341000</v>
      </c>
      <c r="H35" s="131">
        <f t="shared" si="8"/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>
      <c r="A36" s="91">
        <v>3231</v>
      </c>
      <c r="B36" s="92" t="s">
        <v>72</v>
      </c>
      <c r="C36" s="132">
        <v>27000</v>
      </c>
      <c r="D36" s="132"/>
      <c r="E36" s="132"/>
      <c r="F36" s="132"/>
      <c r="G36" s="132">
        <v>27000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73</v>
      </c>
      <c r="C37" s="132">
        <v>228000</v>
      </c>
      <c r="D37" s="132"/>
      <c r="E37" s="132">
        <v>28000</v>
      </c>
      <c r="F37" s="132"/>
      <c r="G37" s="132">
        <v>200000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74</v>
      </c>
      <c r="C38" s="132">
        <v>1000</v>
      </c>
      <c r="D38" s="132"/>
      <c r="E38" s="132"/>
      <c r="F38" s="132"/>
      <c r="G38" s="132">
        <v>1000</v>
      </c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75</v>
      </c>
      <c r="C39" s="132">
        <v>45000</v>
      </c>
      <c r="D39" s="132"/>
      <c r="E39" s="132"/>
      <c r="F39" s="132"/>
      <c r="G39" s="132">
        <v>45000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76</v>
      </c>
      <c r="C40" s="132">
        <v>13000</v>
      </c>
      <c r="D40" s="132"/>
      <c r="E40" s="132"/>
      <c r="F40" s="132"/>
      <c r="G40" s="132">
        <v>13000</v>
      </c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77</v>
      </c>
      <c r="C41" s="132">
        <v>40000</v>
      </c>
      <c r="D41" s="132"/>
      <c r="E41" s="132"/>
      <c r="F41" s="132"/>
      <c r="G41" s="132">
        <v>40000</v>
      </c>
      <c r="H41" s="132"/>
      <c r="I41" s="132"/>
      <c r="J41" s="132"/>
      <c r="K41" s="132"/>
      <c r="L41" s="132"/>
      <c r="M41" s="132"/>
    </row>
    <row r="42" spans="1:13" ht="12.75">
      <c r="A42" s="91">
        <v>3237</v>
      </c>
      <c r="B42" s="92" t="s">
        <v>78</v>
      </c>
      <c r="C42" s="132">
        <v>4000</v>
      </c>
      <c r="D42" s="132"/>
      <c r="E42" s="132"/>
      <c r="F42" s="132"/>
      <c r="G42" s="132">
        <v>4000</v>
      </c>
      <c r="H42" s="132"/>
      <c r="I42" s="132"/>
      <c r="J42" s="132"/>
      <c r="K42" s="132"/>
      <c r="L42" s="132"/>
      <c r="M42" s="132"/>
    </row>
    <row r="43" spans="1:13" ht="12.75">
      <c r="A43" s="91">
        <v>3238</v>
      </c>
      <c r="B43" s="92" t="s">
        <v>79</v>
      </c>
      <c r="C43" s="132">
        <v>7000</v>
      </c>
      <c r="D43" s="132"/>
      <c r="E43" s="132"/>
      <c r="F43" s="132"/>
      <c r="G43" s="132">
        <v>7000</v>
      </c>
      <c r="H43" s="132"/>
      <c r="I43" s="132"/>
      <c r="J43" s="132"/>
      <c r="K43" s="132"/>
      <c r="L43" s="132"/>
      <c r="M43" s="132"/>
    </row>
    <row r="44" spans="1:13" ht="12.75">
      <c r="A44" s="91">
        <v>3239</v>
      </c>
      <c r="B44" s="92" t="s">
        <v>80</v>
      </c>
      <c r="C44" s="132">
        <v>4000</v>
      </c>
      <c r="D44" s="132"/>
      <c r="E44" s="132"/>
      <c r="F44" s="132"/>
      <c r="G44" s="132">
        <v>4000</v>
      </c>
      <c r="H44" s="132"/>
      <c r="I44" s="132"/>
      <c r="J44" s="132"/>
      <c r="K44" s="132"/>
      <c r="L44" s="132"/>
      <c r="M44" s="132"/>
    </row>
    <row r="45" spans="1:13" s="5" customFormat="1" ht="12.75">
      <c r="A45" s="97">
        <v>34</v>
      </c>
      <c r="B45" s="95" t="s">
        <v>20</v>
      </c>
      <c r="C45" s="131">
        <f>SUM(C46)</f>
        <v>7000</v>
      </c>
      <c r="D45" s="131">
        <f aca="true" t="shared" si="9" ref="D45:M45">SUM(D46)</f>
        <v>0</v>
      </c>
      <c r="E45" s="131">
        <f t="shared" si="9"/>
        <v>0</v>
      </c>
      <c r="F45" s="131">
        <f t="shared" si="9"/>
        <v>0</v>
      </c>
      <c r="G45" s="131">
        <f t="shared" si="9"/>
        <v>7000</v>
      </c>
      <c r="H45" s="131">
        <f t="shared" si="9"/>
        <v>0</v>
      </c>
      <c r="I45" s="131">
        <f t="shared" si="9"/>
        <v>0</v>
      </c>
      <c r="J45" s="131">
        <f t="shared" si="9"/>
        <v>0</v>
      </c>
      <c r="K45" s="131">
        <f t="shared" si="9"/>
        <v>0</v>
      </c>
      <c r="L45" s="131">
        <f t="shared" si="9"/>
        <v>0</v>
      </c>
      <c r="M45" s="131">
        <f t="shared" si="9"/>
        <v>0</v>
      </c>
    </row>
    <row r="46" spans="1:13" s="136" customFormat="1" ht="12.75">
      <c r="A46" s="134">
        <v>343</v>
      </c>
      <c r="B46" s="135" t="s">
        <v>21</v>
      </c>
      <c r="C46" s="133">
        <f>SUM(C47,C48,C49,C50)</f>
        <v>7000</v>
      </c>
      <c r="D46" s="133">
        <f aca="true" t="shared" si="10" ref="D46:M46">SUM(D47,D48,D49,D50)</f>
        <v>0</v>
      </c>
      <c r="E46" s="133">
        <f t="shared" si="10"/>
        <v>0</v>
      </c>
      <c r="F46" s="133">
        <f t="shared" si="10"/>
        <v>0</v>
      </c>
      <c r="G46" s="133">
        <f t="shared" si="10"/>
        <v>7000</v>
      </c>
      <c r="H46" s="133">
        <f t="shared" si="10"/>
        <v>0</v>
      </c>
      <c r="I46" s="133">
        <f t="shared" si="10"/>
        <v>0</v>
      </c>
      <c r="J46" s="133">
        <f t="shared" si="10"/>
        <v>0</v>
      </c>
      <c r="K46" s="133">
        <f t="shared" si="10"/>
        <v>0</v>
      </c>
      <c r="L46" s="133">
        <f t="shared" si="10"/>
        <v>0</v>
      </c>
      <c r="M46" s="133">
        <f t="shared" si="10"/>
        <v>0</v>
      </c>
    </row>
    <row r="47" spans="1:13" ht="25.5">
      <c r="A47" s="91">
        <v>3431</v>
      </c>
      <c r="B47" s="92" t="s">
        <v>81</v>
      </c>
      <c r="C47" s="132">
        <v>6000</v>
      </c>
      <c r="D47" s="132"/>
      <c r="E47" s="132"/>
      <c r="F47" s="132"/>
      <c r="G47" s="132">
        <v>6000</v>
      </c>
      <c r="H47" s="132"/>
      <c r="I47" s="132"/>
      <c r="J47" s="132"/>
      <c r="K47" s="132"/>
      <c r="L47" s="132"/>
      <c r="M47" s="132"/>
    </row>
    <row r="48" spans="1:13" ht="25.5">
      <c r="A48" s="91">
        <v>3432</v>
      </c>
      <c r="B48" s="92" t="s">
        <v>82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2.75">
      <c r="A49" s="91">
        <v>3433</v>
      </c>
      <c r="B49" s="92" t="s">
        <v>83</v>
      </c>
      <c r="C49" s="132">
        <v>1000</v>
      </c>
      <c r="D49" s="132"/>
      <c r="E49" s="132"/>
      <c r="F49" s="132"/>
      <c r="G49" s="132">
        <v>1000</v>
      </c>
      <c r="H49" s="132"/>
      <c r="I49" s="132"/>
      <c r="J49" s="132"/>
      <c r="K49" s="132"/>
      <c r="L49" s="132"/>
      <c r="M49" s="132"/>
    </row>
    <row r="50" spans="1:13" ht="25.5">
      <c r="A50" s="91">
        <v>3434</v>
      </c>
      <c r="B50" s="92" t="s">
        <v>84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12.75">
      <c r="A51" s="91">
        <v>329</v>
      </c>
      <c r="B51" s="92" t="s">
        <v>108</v>
      </c>
      <c r="C51" s="132">
        <v>139300</v>
      </c>
      <c r="D51" s="132"/>
      <c r="E51" s="132"/>
      <c r="F51" s="132">
        <v>113300</v>
      </c>
      <c r="G51" s="132">
        <v>5000</v>
      </c>
      <c r="H51" s="132"/>
      <c r="I51" s="132">
        <v>21000</v>
      </c>
      <c r="J51" s="132"/>
      <c r="K51" s="132"/>
      <c r="L51" s="132"/>
      <c r="M51" s="132"/>
    </row>
    <row r="52" spans="1:13" ht="12.75">
      <c r="A52" s="91">
        <v>3295</v>
      </c>
      <c r="B52" s="92" t="s">
        <v>109</v>
      </c>
      <c r="C52" s="132">
        <v>21000</v>
      </c>
      <c r="D52" s="132"/>
      <c r="E52" s="132"/>
      <c r="F52" s="132"/>
      <c r="G52" s="132"/>
      <c r="H52" s="132"/>
      <c r="I52" s="132">
        <v>21000</v>
      </c>
      <c r="J52" s="132"/>
      <c r="K52" s="132"/>
      <c r="L52" s="132"/>
      <c r="M52" s="132"/>
    </row>
    <row r="53" spans="1:13" ht="12.75">
      <c r="A53" s="91">
        <v>3299</v>
      </c>
      <c r="B53" s="92" t="s">
        <v>108</v>
      </c>
      <c r="C53" s="132">
        <v>118300</v>
      </c>
      <c r="D53" s="132"/>
      <c r="E53" s="132"/>
      <c r="F53" s="132">
        <v>113300</v>
      </c>
      <c r="G53" s="132">
        <v>5000</v>
      </c>
      <c r="H53" s="132"/>
      <c r="I53" s="132"/>
      <c r="J53" s="132"/>
      <c r="K53" s="132"/>
      <c r="L53" s="132"/>
      <c r="M53" s="132"/>
    </row>
    <row r="54" spans="1:13" ht="12.75">
      <c r="A54" s="91">
        <v>372</v>
      </c>
      <c r="B54" s="92" t="s">
        <v>110</v>
      </c>
      <c r="C54" s="132">
        <v>100000</v>
      </c>
      <c r="D54" s="132"/>
      <c r="E54" s="132"/>
      <c r="F54" s="132"/>
      <c r="G54" s="132"/>
      <c r="H54" s="132"/>
      <c r="I54" s="132">
        <v>100000</v>
      </c>
      <c r="J54" s="132"/>
      <c r="K54" s="132"/>
      <c r="L54" s="132"/>
      <c r="M54" s="132"/>
    </row>
    <row r="55" spans="1:13" ht="12.75">
      <c r="A55" s="91">
        <v>3722</v>
      </c>
      <c r="B55" s="92" t="s">
        <v>110</v>
      </c>
      <c r="C55" s="132">
        <v>100000</v>
      </c>
      <c r="D55" s="132"/>
      <c r="E55" s="132"/>
      <c r="F55" s="132"/>
      <c r="G55" s="132"/>
      <c r="H55" s="132"/>
      <c r="I55" s="132">
        <v>100000</v>
      </c>
      <c r="J55" s="132"/>
      <c r="K55" s="132"/>
      <c r="L55" s="132"/>
      <c r="M55" s="132"/>
    </row>
    <row r="56" spans="1:13" ht="12.75">
      <c r="A56" s="91">
        <v>422</v>
      </c>
      <c r="B56" s="92" t="s">
        <v>111</v>
      </c>
      <c r="C56" s="132">
        <v>15000</v>
      </c>
      <c r="D56" s="132"/>
      <c r="E56" s="132"/>
      <c r="F56" s="132"/>
      <c r="G56" s="132"/>
      <c r="H56" s="132"/>
      <c r="I56" s="132"/>
      <c r="J56" s="132"/>
      <c r="K56" s="132">
        <v>15000</v>
      </c>
      <c r="L56" s="132"/>
      <c r="M56" s="132"/>
    </row>
    <row r="57" spans="1:13" ht="12.75">
      <c r="A57" s="91">
        <v>4221</v>
      </c>
      <c r="B57" s="92" t="s">
        <v>112</v>
      </c>
      <c r="C57" s="132">
        <v>15000</v>
      </c>
      <c r="D57" s="132"/>
      <c r="E57" s="132"/>
      <c r="F57" s="132"/>
      <c r="G57" s="132"/>
      <c r="H57" s="132"/>
      <c r="I57" s="132"/>
      <c r="J57" s="132"/>
      <c r="K57" s="132">
        <v>15000</v>
      </c>
      <c r="L57" s="132"/>
      <c r="M57" s="132"/>
    </row>
    <row r="58" spans="1:13" ht="12.75">
      <c r="A58" s="91">
        <v>4241</v>
      </c>
      <c r="B58" s="92" t="s">
        <v>113</v>
      </c>
      <c r="C58" s="132">
        <v>110000</v>
      </c>
      <c r="D58" s="132"/>
      <c r="E58" s="132"/>
      <c r="F58" s="132">
        <v>7000</v>
      </c>
      <c r="G58" s="132">
        <v>3000</v>
      </c>
      <c r="H58" s="132"/>
      <c r="I58" s="132">
        <v>100000</v>
      </c>
      <c r="J58" s="132"/>
      <c r="K58" s="132"/>
      <c r="L58" s="132"/>
      <c r="M58" s="132"/>
    </row>
    <row r="59" spans="1:13" ht="12.75">
      <c r="A59" s="91"/>
      <c r="B59" s="9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12.75">
      <c r="A60" s="91"/>
      <c r="B60" s="92" t="s">
        <v>115</v>
      </c>
      <c r="C60" s="140">
        <v>9259600</v>
      </c>
      <c r="D60" s="140">
        <v>14400</v>
      </c>
      <c r="E60" s="140">
        <v>65000</v>
      </c>
      <c r="F60" s="140">
        <v>719000</v>
      </c>
      <c r="G60" s="140">
        <v>750000</v>
      </c>
      <c r="H60" s="93"/>
      <c r="I60" s="140">
        <v>7621000</v>
      </c>
      <c r="J60" s="140">
        <v>75200</v>
      </c>
      <c r="K60" s="140">
        <v>15000</v>
      </c>
      <c r="L60" s="93"/>
      <c r="M60" s="93"/>
    </row>
    <row r="61" spans="1:13" ht="12.75">
      <c r="A61" s="94" t="s">
        <v>54</v>
      </c>
      <c r="B61" s="95" t="s">
        <v>42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2.75">
      <c r="A62" s="97">
        <v>3</v>
      </c>
      <c r="B62" s="95" t="s">
        <v>38</v>
      </c>
      <c r="C62" s="133">
        <f>SUM(C63)</f>
        <v>0</v>
      </c>
      <c r="D62" s="133">
        <f aca="true" t="shared" si="11" ref="D62:M62">SUM(D63)</f>
        <v>0</v>
      </c>
      <c r="E62" s="133">
        <f t="shared" si="11"/>
        <v>0</v>
      </c>
      <c r="F62" s="133">
        <f t="shared" si="11"/>
        <v>0</v>
      </c>
      <c r="G62" s="133">
        <f t="shared" si="11"/>
        <v>0</v>
      </c>
      <c r="H62" s="133">
        <f t="shared" si="11"/>
        <v>0</v>
      </c>
      <c r="I62" s="133">
        <f t="shared" si="11"/>
        <v>0</v>
      </c>
      <c r="J62" s="133">
        <f t="shared" si="11"/>
        <v>0</v>
      </c>
      <c r="K62" s="133">
        <f t="shared" si="11"/>
        <v>0</v>
      </c>
      <c r="L62" s="133">
        <f t="shared" si="11"/>
        <v>0</v>
      </c>
      <c r="M62" s="133">
        <f t="shared" si="11"/>
        <v>0</v>
      </c>
    </row>
    <row r="63" spans="1:13" ht="12.75">
      <c r="A63" s="97">
        <v>32</v>
      </c>
      <c r="B63" s="95" t="s">
        <v>16</v>
      </c>
      <c r="C63" s="133">
        <f>SUM(C64,C72)</f>
        <v>0</v>
      </c>
      <c r="D63" s="133">
        <f aca="true" t="shared" si="12" ref="D63:M63">SUM(D64,D72)</f>
        <v>0</v>
      </c>
      <c r="E63" s="133">
        <f t="shared" si="12"/>
        <v>0</v>
      </c>
      <c r="F63" s="133">
        <f t="shared" si="12"/>
        <v>0</v>
      </c>
      <c r="G63" s="133">
        <f t="shared" si="12"/>
        <v>0</v>
      </c>
      <c r="H63" s="133">
        <f t="shared" si="12"/>
        <v>0</v>
      </c>
      <c r="I63" s="133">
        <f t="shared" si="12"/>
        <v>0</v>
      </c>
      <c r="J63" s="133">
        <f t="shared" si="12"/>
        <v>0</v>
      </c>
      <c r="K63" s="133">
        <f t="shared" si="12"/>
        <v>0</v>
      </c>
      <c r="L63" s="133">
        <f t="shared" si="12"/>
        <v>0</v>
      </c>
      <c r="M63" s="133">
        <f t="shared" si="12"/>
        <v>0</v>
      </c>
    </row>
    <row r="64" spans="1:13" s="5" customFormat="1" ht="12.75">
      <c r="A64" s="134">
        <v>322</v>
      </c>
      <c r="B64" s="135" t="s">
        <v>18</v>
      </c>
      <c r="C64" s="131">
        <f>SUM(C65,C66,C67,C68,C69,C70,C71)</f>
        <v>0</v>
      </c>
      <c r="D64" s="131">
        <f aca="true" t="shared" si="13" ref="D64:M64">SUM(D65,D66,D67,D68,D69,D70,D71)</f>
        <v>0</v>
      </c>
      <c r="E64" s="131">
        <f t="shared" si="13"/>
        <v>0</v>
      </c>
      <c r="F64" s="131">
        <f t="shared" si="13"/>
        <v>0</v>
      </c>
      <c r="G64" s="131">
        <f t="shared" si="13"/>
        <v>0</v>
      </c>
      <c r="H64" s="131">
        <f t="shared" si="13"/>
        <v>0</v>
      </c>
      <c r="I64" s="131">
        <f t="shared" si="13"/>
        <v>0</v>
      </c>
      <c r="J64" s="131">
        <f t="shared" si="13"/>
        <v>0</v>
      </c>
      <c r="K64" s="131">
        <f t="shared" si="13"/>
        <v>0</v>
      </c>
      <c r="L64" s="131">
        <f t="shared" si="13"/>
        <v>0</v>
      </c>
      <c r="M64" s="131">
        <f t="shared" si="13"/>
        <v>0</v>
      </c>
    </row>
    <row r="65" spans="1:13" s="5" customFormat="1" ht="25.5">
      <c r="A65" s="91">
        <v>3221</v>
      </c>
      <c r="B65" s="92" t="s">
        <v>65</v>
      </c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s="5" customFormat="1" ht="12.75">
      <c r="A66" s="91">
        <v>3222</v>
      </c>
      <c r="B66" s="92" t="s">
        <v>66</v>
      </c>
      <c r="C66" s="132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s="5" customFormat="1" ht="12.75">
      <c r="A67" s="91">
        <v>3223</v>
      </c>
      <c r="B67" s="92" t="s">
        <v>67</v>
      </c>
      <c r="C67" s="132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s="5" customFormat="1" ht="25.5">
      <c r="A68" s="91">
        <v>3224</v>
      </c>
      <c r="B68" s="92" t="s">
        <v>68</v>
      </c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s="5" customFormat="1" ht="12.75">
      <c r="A69" s="91">
        <v>3225</v>
      </c>
      <c r="B69" s="92" t="s">
        <v>69</v>
      </c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s="5" customFormat="1" ht="25.5">
      <c r="A70" s="91">
        <v>3226</v>
      </c>
      <c r="B70" s="92" t="s">
        <v>70</v>
      </c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s="5" customFormat="1" ht="25.5">
      <c r="A71" s="91">
        <v>3227</v>
      </c>
      <c r="B71" s="92" t="s">
        <v>71</v>
      </c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4">
        <v>323</v>
      </c>
      <c r="B72" s="135" t="s">
        <v>19</v>
      </c>
      <c r="C72" s="131">
        <f>SUM(C73,C74,C75,C76,C77,C78,C79,C80,C81)</f>
        <v>0</v>
      </c>
      <c r="D72" s="131">
        <f aca="true" t="shared" si="14" ref="D72:M72">SUM(D73,D74,D75,D76,D77,D78,D79,D80,D81)</f>
        <v>0</v>
      </c>
      <c r="E72" s="131">
        <f t="shared" si="14"/>
        <v>0</v>
      </c>
      <c r="F72" s="131">
        <f t="shared" si="14"/>
        <v>0</v>
      </c>
      <c r="G72" s="131">
        <f t="shared" si="14"/>
        <v>0</v>
      </c>
      <c r="H72" s="131">
        <f t="shared" si="14"/>
        <v>0</v>
      </c>
      <c r="I72" s="131">
        <f t="shared" si="14"/>
        <v>0</v>
      </c>
      <c r="J72" s="131">
        <f t="shared" si="14"/>
        <v>0</v>
      </c>
      <c r="K72" s="131">
        <f t="shared" si="14"/>
        <v>0</v>
      </c>
      <c r="L72" s="131">
        <f t="shared" si="14"/>
        <v>0</v>
      </c>
      <c r="M72" s="131">
        <f t="shared" si="14"/>
        <v>0</v>
      </c>
    </row>
    <row r="73" spans="1:13" ht="12.75">
      <c r="A73" s="91">
        <v>3231</v>
      </c>
      <c r="B73" s="92" t="s">
        <v>72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spans="1:13" ht="25.5">
      <c r="A74" s="91">
        <v>3232</v>
      </c>
      <c r="B74" s="92" t="s">
        <v>73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 ht="12.75">
      <c r="A75" s="91">
        <v>3233</v>
      </c>
      <c r="B75" s="92" t="s">
        <v>74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ht="12.75">
      <c r="A76" s="91">
        <v>3234</v>
      </c>
      <c r="B76" s="92" t="s">
        <v>75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12.75">
      <c r="A77" s="91">
        <v>3235</v>
      </c>
      <c r="B77" s="92" t="s">
        <v>76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91">
        <v>3236</v>
      </c>
      <c r="B78" s="92" t="s">
        <v>77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>
        <v>3237</v>
      </c>
      <c r="B79" s="92" t="s">
        <v>78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91">
        <v>3238</v>
      </c>
      <c r="B80" s="92" t="s">
        <v>79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>
      <c r="A81" s="91">
        <v>3239</v>
      </c>
      <c r="B81" s="92" t="s">
        <v>80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s="5" customFormat="1" ht="25.5">
      <c r="A82" s="97">
        <v>4</v>
      </c>
      <c r="B82" s="95" t="s">
        <v>22</v>
      </c>
      <c r="C82" s="131">
        <f>SUM(C83)</f>
        <v>0</v>
      </c>
      <c r="D82" s="131">
        <f aca="true" t="shared" si="15" ref="D82:M82">SUM(D83)</f>
        <v>0</v>
      </c>
      <c r="E82" s="131">
        <f t="shared" si="15"/>
        <v>0</v>
      </c>
      <c r="F82" s="131">
        <f t="shared" si="15"/>
        <v>0</v>
      </c>
      <c r="G82" s="131">
        <f t="shared" si="15"/>
        <v>0</v>
      </c>
      <c r="H82" s="131">
        <f t="shared" si="15"/>
        <v>0</v>
      </c>
      <c r="I82" s="131">
        <f t="shared" si="15"/>
        <v>0</v>
      </c>
      <c r="J82" s="131">
        <f t="shared" si="15"/>
        <v>0</v>
      </c>
      <c r="K82" s="131">
        <f t="shared" si="15"/>
        <v>0</v>
      </c>
      <c r="L82" s="131">
        <f t="shared" si="15"/>
        <v>0</v>
      </c>
      <c r="M82" s="131">
        <f t="shared" si="15"/>
        <v>0</v>
      </c>
    </row>
    <row r="83" spans="1:13" ht="38.25">
      <c r="A83" s="97">
        <v>42</v>
      </c>
      <c r="B83" s="95" t="s">
        <v>43</v>
      </c>
      <c r="C83" s="133">
        <f>SUM(C84)</f>
        <v>0</v>
      </c>
      <c r="D83" s="133">
        <f aca="true" t="shared" si="16" ref="D83:M83">SUM(D84:D89)</f>
        <v>0</v>
      </c>
      <c r="E83" s="133">
        <f t="shared" si="16"/>
        <v>0</v>
      </c>
      <c r="F83" s="133">
        <f t="shared" si="16"/>
        <v>0</v>
      </c>
      <c r="G83" s="133">
        <f t="shared" si="16"/>
        <v>0</v>
      </c>
      <c r="H83" s="133">
        <f t="shared" si="16"/>
        <v>0</v>
      </c>
      <c r="I83" s="133">
        <f t="shared" si="16"/>
        <v>0</v>
      </c>
      <c r="J83" s="133">
        <f t="shared" si="16"/>
        <v>0</v>
      </c>
      <c r="K83" s="133">
        <f t="shared" si="16"/>
        <v>0</v>
      </c>
      <c r="L83" s="133">
        <f t="shared" si="16"/>
        <v>0</v>
      </c>
      <c r="M83" s="133">
        <f t="shared" si="16"/>
        <v>0</v>
      </c>
    </row>
    <row r="84" spans="1:13" s="136" customFormat="1" ht="12.75">
      <c r="A84" s="134">
        <v>421</v>
      </c>
      <c r="B84" s="135" t="s">
        <v>37</v>
      </c>
      <c r="C84" s="133">
        <f>SUM(C85:C88)</f>
        <v>0</v>
      </c>
      <c r="D84" s="133">
        <f aca="true" t="shared" si="17" ref="D84:M84">SUM(D85:D88)</f>
        <v>0</v>
      </c>
      <c r="E84" s="133">
        <f t="shared" si="17"/>
        <v>0</v>
      </c>
      <c r="F84" s="133">
        <f t="shared" si="17"/>
        <v>0</v>
      </c>
      <c r="G84" s="133">
        <f t="shared" si="17"/>
        <v>0</v>
      </c>
      <c r="H84" s="133">
        <f t="shared" si="17"/>
        <v>0</v>
      </c>
      <c r="I84" s="133">
        <f t="shared" si="17"/>
        <v>0</v>
      </c>
      <c r="J84" s="133">
        <f t="shared" si="17"/>
        <v>0</v>
      </c>
      <c r="K84" s="133">
        <f t="shared" si="17"/>
        <v>0</v>
      </c>
      <c r="L84" s="133">
        <f t="shared" si="17"/>
        <v>0</v>
      </c>
      <c r="M84" s="133">
        <f t="shared" si="17"/>
        <v>0</v>
      </c>
    </row>
    <row r="85" spans="1:13" ht="12.75">
      <c r="A85" s="91">
        <v>4211</v>
      </c>
      <c r="B85" s="92" t="s">
        <v>85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91">
        <v>4212</v>
      </c>
      <c r="B86" s="92" t="s">
        <v>86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25.5">
      <c r="A87" s="91">
        <v>4213</v>
      </c>
      <c r="B87" s="92" t="s">
        <v>87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91">
        <v>4214</v>
      </c>
      <c r="B88" s="92" t="s">
        <v>88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s="5" customFormat="1" ht="12.75" customHeight="1">
      <c r="A89" s="97"/>
      <c r="B89" s="95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s="5" customFormat="1" ht="22.5" customHeight="1">
      <c r="A90" s="137">
        <v>5</v>
      </c>
      <c r="B90" s="95" t="s">
        <v>91</v>
      </c>
      <c r="C90" s="131">
        <f>SUM(C91)</f>
        <v>0</v>
      </c>
      <c r="D90" s="131">
        <f aca="true" t="shared" si="18" ref="D90:M92">SUM(D91)</f>
        <v>0</v>
      </c>
      <c r="E90" s="131">
        <f t="shared" si="18"/>
        <v>0</v>
      </c>
      <c r="F90" s="131">
        <f t="shared" si="18"/>
        <v>0</v>
      </c>
      <c r="G90" s="131">
        <f t="shared" si="18"/>
        <v>0</v>
      </c>
      <c r="H90" s="131">
        <f t="shared" si="18"/>
        <v>0</v>
      </c>
      <c r="I90" s="131">
        <f t="shared" si="18"/>
        <v>0</v>
      </c>
      <c r="J90" s="131">
        <f t="shared" si="18"/>
        <v>0</v>
      </c>
      <c r="K90" s="131">
        <f t="shared" si="18"/>
        <v>0</v>
      </c>
      <c r="L90" s="131">
        <f t="shared" si="18"/>
        <v>0</v>
      </c>
      <c r="M90" s="131">
        <f t="shared" si="18"/>
        <v>0</v>
      </c>
    </row>
    <row r="91" spans="1:13" s="5" customFormat="1" ht="23.25" customHeight="1">
      <c r="A91" s="97">
        <v>54</v>
      </c>
      <c r="B91" s="95" t="s">
        <v>92</v>
      </c>
      <c r="C91" s="131">
        <f>SUM(C92)</f>
        <v>0</v>
      </c>
      <c r="D91" s="131">
        <f t="shared" si="18"/>
        <v>0</v>
      </c>
      <c r="E91" s="131">
        <f t="shared" si="18"/>
        <v>0</v>
      </c>
      <c r="F91" s="131">
        <f t="shared" si="18"/>
        <v>0</v>
      </c>
      <c r="G91" s="131">
        <f t="shared" si="18"/>
        <v>0</v>
      </c>
      <c r="H91" s="131">
        <f t="shared" si="18"/>
        <v>0</v>
      </c>
      <c r="I91" s="131">
        <f t="shared" si="18"/>
        <v>0</v>
      </c>
      <c r="J91" s="131">
        <f t="shared" si="18"/>
        <v>0</v>
      </c>
      <c r="K91" s="131">
        <f t="shared" si="18"/>
        <v>0</v>
      </c>
      <c r="L91" s="131">
        <f t="shared" si="18"/>
        <v>0</v>
      </c>
      <c r="M91" s="131">
        <f t="shared" si="18"/>
        <v>0</v>
      </c>
    </row>
    <row r="92" spans="1:13" s="5" customFormat="1" ht="40.5" customHeight="1">
      <c r="A92" s="97">
        <v>544</v>
      </c>
      <c r="B92" s="95" t="s">
        <v>93</v>
      </c>
      <c r="C92" s="131">
        <f>SUM(C93)</f>
        <v>0</v>
      </c>
      <c r="D92" s="131">
        <f t="shared" si="18"/>
        <v>0</v>
      </c>
      <c r="E92" s="131">
        <f t="shared" si="18"/>
        <v>0</v>
      </c>
      <c r="F92" s="131">
        <f t="shared" si="18"/>
        <v>0</v>
      </c>
      <c r="G92" s="131">
        <f t="shared" si="18"/>
        <v>0</v>
      </c>
      <c r="H92" s="131">
        <f t="shared" si="18"/>
        <v>0</v>
      </c>
      <c r="I92" s="131">
        <f t="shared" si="18"/>
        <v>0</v>
      </c>
      <c r="J92" s="131">
        <f t="shared" si="18"/>
        <v>0</v>
      </c>
      <c r="K92" s="131">
        <f t="shared" si="18"/>
        <v>0</v>
      </c>
      <c r="L92" s="131">
        <f t="shared" si="18"/>
        <v>0</v>
      </c>
      <c r="M92" s="131">
        <f t="shared" si="18"/>
        <v>0</v>
      </c>
    </row>
    <row r="93" spans="1:13" s="5" customFormat="1" ht="12.75" customHeight="1">
      <c r="A93" s="138">
        <v>5443</v>
      </c>
      <c r="B93" s="139" t="s">
        <v>94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s="5" customFormat="1" ht="12.75" customHeight="1">
      <c r="A94" s="97"/>
      <c r="B94" s="95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s="5" customFormat="1" ht="12.75" customHeight="1">
      <c r="A95" s="97"/>
      <c r="B95" s="95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s="5" customFormat="1" ht="12.75" customHeight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12.75" customHeight="1">
      <c r="A97" s="97"/>
      <c r="B97" s="95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s="5" customFormat="1" ht="12.75">
      <c r="A98" s="91"/>
      <c r="B98" s="92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2.75">
      <c r="A102" s="61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02">
      <c r="A103" s="4" t="s">
        <v>10</v>
      </c>
      <c r="B103" s="83" t="s">
        <v>11</v>
      </c>
      <c r="C103" s="4" t="s">
        <v>98</v>
      </c>
      <c r="D103" s="4" t="s">
        <v>44</v>
      </c>
      <c r="E103" s="4" t="s">
        <v>45</v>
      </c>
      <c r="F103" s="4" t="s">
        <v>46</v>
      </c>
      <c r="G103" s="4" t="s">
        <v>47</v>
      </c>
      <c r="H103" s="4" t="s">
        <v>48</v>
      </c>
      <c r="I103" s="4" t="s">
        <v>49</v>
      </c>
      <c r="J103" s="4" t="s">
        <v>97</v>
      </c>
      <c r="K103" s="4" t="s">
        <v>50</v>
      </c>
      <c r="L103" s="4" t="s">
        <v>51</v>
      </c>
      <c r="M103" s="4" t="s">
        <v>52</v>
      </c>
    </row>
    <row r="104" spans="1:13" ht="12.75">
      <c r="A104" s="85"/>
      <c r="B104" s="86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88"/>
      <c r="B105" s="89" t="s">
        <v>25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2.75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s="5" customFormat="1" ht="12.75">
      <c r="A107" s="94" t="s">
        <v>36</v>
      </c>
      <c r="B107" s="95" t="s">
        <v>40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2.75">
      <c r="A108" s="94" t="s">
        <v>34</v>
      </c>
      <c r="B108" s="95" t="s">
        <v>41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1:13" ht="12.75">
      <c r="A109" s="97">
        <v>3</v>
      </c>
      <c r="B109" s="95" t="s">
        <v>38</v>
      </c>
      <c r="C109" s="133">
        <v>9246887</v>
      </c>
      <c r="D109" s="133">
        <f aca="true" t="shared" si="19" ref="D109:M109">SUM(D110:D112)</f>
        <v>0</v>
      </c>
      <c r="E109" s="133">
        <f t="shared" si="19"/>
        <v>40000</v>
      </c>
      <c r="F109" s="133">
        <v>915220</v>
      </c>
      <c r="G109" s="133">
        <v>834000</v>
      </c>
      <c r="H109" s="133">
        <f t="shared" si="19"/>
        <v>0</v>
      </c>
      <c r="I109" s="133">
        <v>7457667</v>
      </c>
      <c r="J109" s="133">
        <f t="shared" si="19"/>
        <v>0</v>
      </c>
      <c r="K109" s="133">
        <f t="shared" si="19"/>
        <v>0</v>
      </c>
      <c r="L109" s="133">
        <f t="shared" si="19"/>
        <v>0</v>
      </c>
      <c r="M109" s="133">
        <f t="shared" si="19"/>
        <v>0</v>
      </c>
    </row>
    <row r="110" spans="1:13" ht="12.75">
      <c r="A110" s="97">
        <v>31</v>
      </c>
      <c r="B110" s="95" t="s">
        <v>12</v>
      </c>
      <c r="C110" s="132">
        <v>7471287</v>
      </c>
      <c r="D110" s="132"/>
      <c r="E110" s="132"/>
      <c r="F110" s="132">
        <v>210773</v>
      </c>
      <c r="G110" s="132">
        <v>13620</v>
      </c>
      <c r="H110" s="132"/>
      <c r="I110" s="132">
        <v>7246894</v>
      </c>
      <c r="J110" s="132"/>
      <c r="K110" s="132"/>
      <c r="L110" s="132"/>
      <c r="M110" s="132"/>
    </row>
    <row r="111" spans="1:13" ht="12.75">
      <c r="A111" s="97">
        <v>32</v>
      </c>
      <c r="B111" s="95" t="s">
        <v>16</v>
      </c>
      <c r="C111" s="132">
        <v>1771600</v>
      </c>
      <c r="D111" s="132"/>
      <c r="E111" s="132">
        <v>40000</v>
      </c>
      <c r="F111" s="132">
        <v>762307</v>
      </c>
      <c r="G111" s="132">
        <v>830000</v>
      </c>
      <c r="H111" s="132"/>
      <c r="I111" s="132">
        <v>139293</v>
      </c>
      <c r="J111" s="132"/>
      <c r="K111" s="132"/>
      <c r="L111" s="132"/>
      <c r="M111" s="132"/>
    </row>
    <row r="112" spans="1:13" ht="12.75">
      <c r="A112" s="97">
        <v>34</v>
      </c>
      <c r="B112" s="95" t="s">
        <v>20</v>
      </c>
      <c r="C112" s="132">
        <v>4000</v>
      </c>
      <c r="D112" s="132"/>
      <c r="E112" s="132"/>
      <c r="F112" s="132"/>
      <c r="G112" s="132">
        <v>4000</v>
      </c>
      <c r="H112" s="132"/>
      <c r="I112" s="132"/>
      <c r="J112" s="132"/>
      <c r="K112" s="132"/>
      <c r="L112" s="132"/>
      <c r="M112" s="132"/>
    </row>
    <row r="113" spans="1:13" ht="12.75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s="5" customFormat="1" ht="12.75">
      <c r="A114" s="94" t="s">
        <v>35</v>
      </c>
      <c r="B114" s="95" t="s">
        <v>42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2.75">
      <c r="A115" s="97">
        <v>3</v>
      </c>
      <c r="B115" s="95" t="s">
        <v>38</v>
      </c>
      <c r="C115" s="133">
        <f>SUM(C116:C117)</f>
        <v>0</v>
      </c>
      <c r="D115" s="133">
        <f aca="true" t="shared" si="20" ref="D115:M115">SUM(D116:D117)</f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3">
        <f t="shared" si="20"/>
        <v>0</v>
      </c>
      <c r="K115" s="133">
        <f t="shared" si="20"/>
        <v>0</v>
      </c>
      <c r="L115" s="133">
        <f t="shared" si="20"/>
        <v>0</v>
      </c>
      <c r="M115" s="133">
        <f t="shared" si="20"/>
        <v>0</v>
      </c>
    </row>
    <row r="116" spans="1:13" ht="12.75">
      <c r="A116" s="97">
        <v>32</v>
      </c>
      <c r="B116" s="95" t="s">
        <v>16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1:13" ht="12.75">
      <c r="A117" s="97">
        <v>34</v>
      </c>
      <c r="B117" s="95" t="s">
        <v>20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1:13" ht="25.5">
      <c r="A118" s="97">
        <v>4</v>
      </c>
      <c r="B118" s="95" t="s">
        <v>22</v>
      </c>
      <c r="C118" s="133"/>
      <c r="D118" s="133">
        <f aca="true" t="shared" si="21" ref="D118:M118">SUM(D119)</f>
        <v>0</v>
      </c>
      <c r="E118" s="133"/>
      <c r="F118" s="133">
        <f t="shared" si="21"/>
        <v>0</v>
      </c>
      <c r="G118" s="133">
        <f t="shared" si="21"/>
        <v>0</v>
      </c>
      <c r="H118" s="133">
        <f t="shared" si="21"/>
        <v>0</v>
      </c>
      <c r="I118" s="133">
        <f t="shared" si="21"/>
        <v>0</v>
      </c>
      <c r="J118" s="133">
        <f t="shared" si="21"/>
        <v>0</v>
      </c>
      <c r="K118" s="133">
        <f t="shared" si="21"/>
        <v>0</v>
      </c>
      <c r="L118" s="133">
        <f t="shared" si="21"/>
        <v>0</v>
      </c>
      <c r="M118" s="133">
        <f t="shared" si="21"/>
        <v>0</v>
      </c>
    </row>
    <row r="119" spans="1:13" ht="38.25">
      <c r="A119" s="97">
        <v>42</v>
      </c>
      <c r="B119" s="95" t="s">
        <v>23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1:13" ht="12.75">
      <c r="A120" s="97"/>
      <c r="B120" s="9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25.5">
      <c r="A121" s="137">
        <v>5</v>
      </c>
      <c r="B121" s="95" t="s">
        <v>91</v>
      </c>
      <c r="C121" s="131">
        <f aca="true" t="shared" si="22" ref="C121:M122">SUM(C122)</f>
        <v>0</v>
      </c>
      <c r="D121" s="131">
        <f t="shared" si="22"/>
        <v>0</v>
      </c>
      <c r="E121" s="131">
        <f t="shared" si="22"/>
        <v>0</v>
      </c>
      <c r="F121" s="131">
        <f t="shared" si="22"/>
        <v>0</v>
      </c>
      <c r="G121" s="131">
        <f t="shared" si="22"/>
        <v>0</v>
      </c>
      <c r="H121" s="131">
        <f t="shared" si="22"/>
        <v>0</v>
      </c>
      <c r="I121" s="131">
        <f t="shared" si="22"/>
        <v>0</v>
      </c>
      <c r="J121" s="131">
        <f t="shared" si="22"/>
        <v>0</v>
      </c>
      <c r="K121" s="131">
        <f t="shared" si="22"/>
        <v>0</v>
      </c>
      <c r="L121" s="131">
        <f t="shared" si="22"/>
        <v>0</v>
      </c>
      <c r="M121" s="131">
        <f t="shared" si="22"/>
        <v>0</v>
      </c>
    </row>
    <row r="122" spans="1:13" ht="25.5">
      <c r="A122" s="97">
        <v>54</v>
      </c>
      <c r="B122" s="95" t="s">
        <v>92</v>
      </c>
      <c r="C122" s="131">
        <f t="shared" si="22"/>
        <v>0</v>
      </c>
      <c r="D122" s="131">
        <f t="shared" si="22"/>
        <v>0</v>
      </c>
      <c r="E122" s="131">
        <f t="shared" si="22"/>
        <v>0</v>
      </c>
      <c r="F122" s="131">
        <f t="shared" si="22"/>
        <v>0</v>
      </c>
      <c r="G122" s="131">
        <f t="shared" si="22"/>
        <v>0</v>
      </c>
      <c r="H122" s="131">
        <f t="shared" si="22"/>
        <v>0</v>
      </c>
      <c r="I122" s="131">
        <f t="shared" si="22"/>
        <v>0</v>
      </c>
      <c r="J122" s="131">
        <f t="shared" si="22"/>
        <v>0</v>
      </c>
      <c r="K122" s="131">
        <f t="shared" si="22"/>
        <v>0</v>
      </c>
      <c r="L122" s="131">
        <f t="shared" si="22"/>
        <v>0</v>
      </c>
      <c r="M122" s="131">
        <f t="shared" si="22"/>
        <v>0</v>
      </c>
    </row>
    <row r="123" spans="1:13" ht="12.75">
      <c r="A123" s="118"/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02">
      <c r="A124" s="4" t="s">
        <v>10</v>
      </c>
      <c r="B124" s="83" t="s">
        <v>11</v>
      </c>
      <c r="C124" s="4" t="s">
        <v>104</v>
      </c>
      <c r="D124" s="4" t="s">
        <v>44</v>
      </c>
      <c r="E124" s="4" t="s">
        <v>45</v>
      </c>
      <c r="F124" s="4" t="s">
        <v>46</v>
      </c>
      <c r="G124" s="4" t="s">
        <v>47</v>
      </c>
      <c r="H124" s="4" t="s">
        <v>48</v>
      </c>
      <c r="I124" s="4" t="s">
        <v>49</v>
      </c>
      <c r="J124" s="4" t="s">
        <v>97</v>
      </c>
      <c r="K124" s="4" t="s">
        <v>50</v>
      </c>
      <c r="L124" s="4" t="s">
        <v>51</v>
      </c>
      <c r="M124" s="4" t="s">
        <v>52</v>
      </c>
    </row>
    <row r="125" spans="1:13" ht="12.75">
      <c r="A125" s="85"/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2.75">
      <c r="A126" s="88"/>
      <c r="B126" s="89" t="s">
        <v>25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2.75">
      <c r="A127" s="91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ht="12.75">
      <c r="A128" s="94" t="s">
        <v>36</v>
      </c>
      <c r="B128" s="95" t="s">
        <v>40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2.75">
      <c r="A129" s="94" t="s">
        <v>34</v>
      </c>
      <c r="B129" s="95" t="s">
        <v>41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7">
        <v>3</v>
      </c>
      <c r="B130" s="95" t="s">
        <v>38</v>
      </c>
      <c r="C130" s="133">
        <v>10128000</v>
      </c>
      <c r="D130" s="133">
        <f aca="true" t="shared" si="23" ref="D130:M130">SUM(D131:D133)</f>
        <v>0</v>
      </c>
      <c r="E130" s="133">
        <v>100000</v>
      </c>
      <c r="F130" s="133">
        <v>800000</v>
      </c>
      <c r="G130" s="133">
        <v>820000</v>
      </c>
      <c r="H130" s="133">
        <f t="shared" si="23"/>
        <v>0</v>
      </c>
      <c r="I130" s="133">
        <v>8408000</v>
      </c>
      <c r="J130" s="133">
        <f t="shared" si="23"/>
        <v>0</v>
      </c>
      <c r="K130" s="133">
        <f t="shared" si="23"/>
        <v>0</v>
      </c>
      <c r="L130" s="133">
        <f t="shared" si="23"/>
        <v>0</v>
      </c>
      <c r="M130" s="133">
        <f t="shared" si="23"/>
        <v>0</v>
      </c>
    </row>
    <row r="131" spans="1:13" ht="12.75">
      <c r="A131" s="97">
        <v>31</v>
      </c>
      <c r="B131" s="95" t="s">
        <v>12</v>
      </c>
      <c r="C131" s="132">
        <v>8308000</v>
      </c>
      <c r="D131" s="132"/>
      <c r="E131" s="132"/>
      <c r="F131" s="132">
        <v>200000</v>
      </c>
      <c r="G131" s="132"/>
      <c r="H131" s="132"/>
      <c r="I131" s="132">
        <v>8108000</v>
      </c>
      <c r="J131" s="132"/>
      <c r="K131" s="132"/>
      <c r="L131" s="132"/>
      <c r="M131" s="132"/>
    </row>
    <row r="132" spans="1:13" ht="12.75">
      <c r="A132" s="97">
        <v>32</v>
      </c>
      <c r="B132" s="95" t="s">
        <v>16</v>
      </c>
      <c r="C132" s="132">
        <v>1815000</v>
      </c>
      <c r="D132" s="132"/>
      <c r="E132" s="132">
        <v>100000</v>
      </c>
      <c r="F132" s="132">
        <v>600000</v>
      </c>
      <c r="G132" s="132">
        <v>815000</v>
      </c>
      <c r="H132" s="132"/>
      <c r="I132" s="132">
        <v>300000</v>
      </c>
      <c r="J132" s="132"/>
      <c r="K132" s="132"/>
      <c r="L132" s="132"/>
      <c r="M132" s="132"/>
    </row>
    <row r="133" spans="1:13" ht="12.75">
      <c r="A133" s="97">
        <v>34</v>
      </c>
      <c r="B133" s="95" t="s">
        <v>20</v>
      </c>
      <c r="C133" s="132">
        <v>5000</v>
      </c>
      <c r="D133" s="132"/>
      <c r="E133" s="132"/>
      <c r="F133" s="132"/>
      <c r="G133" s="132">
        <v>5000</v>
      </c>
      <c r="H133" s="132"/>
      <c r="I133" s="132"/>
      <c r="J133" s="132"/>
      <c r="K133" s="132"/>
      <c r="L133" s="132"/>
      <c r="M133" s="132"/>
    </row>
    <row r="134" spans="1:13" ht="12.75">
      <c r="A134" s="91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94" t="s">
        <v>35</v>
      </c>
      <c r="B135" s="95" t="s">
        <v>42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2.75">
      <c r="A136" s="97">
        <v>3</v>
      </c>
      <c r="B136" s="95" t="s">
        <v>38</v>
      </c>
      <c r="C136" s="133">
        <f>SUM(C137)</f>
        <v>0</v>
      </c>
      <c r="D136" s="133">
        <f aca="true" t="shared" si="24" ref="D136:M136">SUM(D137)</f>
        <v>0</v>
      </c>
      <c r="E136" s="133">
        <f t="shared" si="24"/>
        <v>0</v>
      </c>
      <c r="F136" s="133">
        <f t="shared" si="24"/>
        <v>0</v>
      </c>
      <c r="G136" s="133">
        <f t="shared" si="24"/>
        <v>0</v>
      </c>
      <c r="H136" s="133">
        <f t="shared" si="24"/>
        <v>0</v>
      </c>
      <c r="I136" s="133">
        <f t="shared" si="24"/>
        <v>0</v>
      </c>
      <c r="J136" s="133">
        <f t="shared" si="24"/>
        <v>0</v>
      </c>
      <c r="K136" s="133">
        <f t="shared" si="24"/>
        <v>0</v>
      </c>
      <c r="L136" s="133">
        <f t="shared" si="24"/>
        <v>0</v>
      </c>
      <c r="M136" s="133">
        <f t="shared" si="24"/>
        <v>0</v>
      </c>
    </row>
    <row r="137" spans="1:13" ht="12.75">
      <c r="A137" s="97">
        <v>32</v>
      </c>
      <c r="B137" s="95" t="s">
        <v>16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1:13" ht="25.5">
      <c r="A138" s="97">
        <v>4</v>
      </c>
      <c r="B138" s="95" t="s">
        <v>22</v>
      </c>
      <c r="C138" s="133">
        <f>SUM(C139)</f>
        <v>0</v>
      </c>
      <c r="D138" s="133">
        <f aca="true" t="shared" si="25" ref="D138:M138">SUM(D139)</f>
        <v>0</v>
      </c>
      <c r="E138" s="133">
        <f t="shared" si="25"/>
        <v>0</v>
      </c>
      <c r="F138" s="133">
        <f t="shared" si="25"/>
        <v>0</v>
      </c>
      <c r="G138" s="133">
        <f t="shared" si="25"/>
        <v>0</v>
      </c>
      <c r="H138" s="133">
        <f t="shared" si="25"/>
        <v>0</v>
      </c>
      <c r="I138" s="133">
        <f t="shared" si="25"/>
        <v>0</v>
      </c>
      <c r="J138" s="133">
        <f t="shared" si="25"/>
        <v>0</v>
      </c>
      <c r="K138" s="133">
        <f t="shared" si="25"/>
        <v>0</v>
      </c>
      <c r="L138" s="133">
        <f t="shared" si="25"/>
        <v>0</v>
      </c>
      <c r="M138" s="133">
        <f t="shared" si="25"/>
        <v>0</v>
      </c>
    </row>
    <row r="139" spans="1:13" ht="38.25">
      <c r="A139" s="97">
        <v>42</v>
      </c>
      <c r="B139" s="95" t="s">
        <v>23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1:13" ht="12.75">
      <c r="A140" s="97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ht="25.5">
      <c r="A141" s="137">
        <v>5</v>
      </c>
      <c r="B141" s="95" t="s">
        <v>91</v>
      </c>
      <c r="C141" s="131">
        <f aca="true" t="shared" si="26" ref="C141:M142">SUM(C142)</f>
        <v>0</v>
      </c>
      <c r="D141" s="131">
        <f t="shared" si="26"/>
        <v>0</v>
      </c>
      <c r="E141" s="131">
        <f t="shared" si="26"/>
        <v>0</v>
      </c>
      <c r="F141" s="131">
        <f t="shared" si="26"/>
        <v>0</v>
      </c>
      <c r="G141" s="131">
        <f t="shared" si="26"/>
        <v>0</v>
      </c>
      <c r="H141" s="131">
        <f t="shared" si="26"/>
        <v>0</v>
      </c>
      <c r="I141" s="131">
        <f t="shared" si="26"/>
        <v>0</v>
      </c>
      <c r="J141" s="131">
        <f t="shared" si="26"/>
        <v>0</v>
      </c>
      <c r="K141" s="131">
        <f t="shared" si="26"/>
        <v>0</v>
      </c>
      <c r="L141" s="131">
        <f t="shared" si="26"/>
        <v>0</v>
      </c>
      <c r="M141" s="131">
        <f t="shared" si="26"/>
        <v>0</v>
      </c>
    </row>
    <row r="142" spans="1:13" ht="25.5">
      <c r="A142" s="97">
        <v>54</v>
      </c>
      <c r="B142" s="95" t="s">
        <v>92</v>
      </c>
      <c r="C142" s="131">
        <f t="shared" si="26"/>
        <v>0</v>
      </c>
      <c r="D142" s="131">
        <f t="shared" si="26"/>
        <v>0</v>
      </c>
      <c r="E142" s="131">
        <f t="shared" si="26"/>
        <v>0</v>
      </c>
      <c r="F142" s="131">
        <f t="shared" si="26"/>
        <v>0</v>
      </c>
      <c r="G142" s="131">
        <f t="shared" si="26"/>
        <v>0</v>
      </c>
      <c r="H142" s="131">
        <f t="shared" si="26"/>
        <v>0</v>
      </c>
      <c r="I142" s="131">
        <f t="shared" si="26"/>
        <v>0</v>
      </c>
      <c r="J142" s="131">
        <f t="shared" si="26"/>
        <v>0</v>
      </c>
      <c r="K142" s="131">
        <f t="shared" si="26"/>
        <v>0</v>
      </c>
      <c r="L142" s="131">
        <f t="shared" si="26"/>
        <v>0</v>
      </c>
      <c r="M142" s="131">
        <f t="shared" si="26"/>
        <v>0</v>
      </c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 Trupković</cp:lastModifiedBy>
  <cp:lastPrinted>2021-12-07T05:58:29Z</cp:lastPrinted>
  <dcterms:created xsi:type="dcterms:W3CDTF">2013-09-11T11:00:21Z</dcterms:created>
  <dcterms:modified xsi:type="dcterms:W3CDTF">2021-12-30T08:02:23Z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