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06F04BD4-44D2-4F12-90ED-A653E656FC00}" xr6:coauthVersionLast="3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SAŽETAK" sheetId="1" r:id="rId1"/>
    <sheet name="PR-RA" sheetId="2" r:id="rId2"/>
    <sheet name="RA - FUNKC KLAS" sheetId="6" r:id="rId3"/>
    <sheet name="RN FINANCIRANJA" sheetId="4" r:id="rId4"/>
    <sheet name="POSEBNI DI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1" i="2" l="1"/>
  <c r="E35" i="2"/>
  <c r="E36" i="2"/>
  <c r="E29" i="2"/>
  <c r="E30" i="2"/>
  <c r="E12" i="2"/>
  <c r="E21" i="2"/>
  <c r="E18" i="2"/>
  <c r="H52" i="2"/>
  <c r="H55" i="2"/>
  <c r="H57" i="2"/>
  <c r="H61" i="2"/>
  <c r="H62" i="2"/>
  <c r="H63" i="2"/>
  <c r="H66" i="2"/>
  <c r="H67" i="2"/>
  <c r="H68" i="2"/>
  <c r="H69" i="2"/>
  <c r="H70" i="2"/>
  <c r="H71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91" i="2"/>
  <c r="H92" i="2"/>
  <c r="H98" i="2"/>
  <c r="H102" i="2"/>
  <c r="H104" i="2"/>
  <c r="H106" i="2"/>
  <c r="H108" i="2"/>
  <c r="E94" i="2"/>
  <c r="E93" i="2" s="1"/>
  <c r="E109" i="2"/>
  <c r="E107" i="2"/>
  <c r="H107" i="2" s="1"/>
  <c r="E103" i="2"/>
  <c r="H103" i="2" s="1"/>
  <c r="E101" i="2"/>
  <c r="H101" i="2" s="1"/>
  <c r="E96" i="2"/>
  <c r="H96" i="2" s="1"/>
  <c r="E89" i="2"/>
  <c r="H89" i="2" s="1"/>
  <c r="E90" i="2"/>
  <c r="H90" i="2" s="1"/>
  <c r="E83" i="2"/>
  <c r="E72" i="2"/>
  <c r="H72" i="2" s="1"/>
  <c r="E65" i="2"/>
  <c r="H65" i="2" s="1"/>
  <c r="E51" i="2"/>
  <c r="H51" i="2" s="1"/>
  <c r="E60" i="2"/>
  <c r="H60" i="2" s="1"/>
  <c r="E56" i="2"/>
  <c r="H56" i="2" s="1"/>
  <c r="E14" i="6"/>
  <c r="E15" i="6" s="1"/>
  <c r="E11" i="2" l="1"/>
  <c r="E50" i="2"/>
  <c r="H50" i="2" s="1"/>
  <c r="E100" i="2"/>
  <c r="E59" i="2"/>
  <c r="E49" i="2" l="1"/>
  <c r="H59" i="2"/>
  <c r="H100" i="2"/>
  <c r="E99" i="2"/>
  <c r="H99" i="2" s="1"/>
  <c r="I243" i="10" l="1"/>
  <c r="I245" i="10"/>
  <c r="I246" i="10"/>
  <c r="I247" i="10"/>
  <c r="I248" i="10"/>
  <c r="I249" i="10"/>
  <c r="I250" i="10"/>
  <c r="I251" i="10"/>
  <c r="I242" i="10"/>
  <c r="I204" i="10"/>
  <c r="I206" i="10"/>
  <c r="I207" i="10"/>
  <c r="I208" i="10"/>
  <c r="I209" i="10"/>
  <c r="I211" i="10"/>
  <c r="I213" i="10"/>
  <c r="I215" i="10"/>
  <c r="I216" i="10"/>
  <c r="I189" i="10"/>
  <c r="I191" i="10"/>
  <c r="I192" i="10"/>
  <c r="I193" i="10"/>
  <c r="I194" i="10"/>
  <c r="I195" i="10"/>
  <c r="I196" i="10"/>
  <c r="I198" i="10"/>
  <c r="I200" i="10"/>
  <c r="I201" i="10"/>
  <c r="I172" i="10"/>
  <c r="I173" i="10"/>
  <c r="I175" i="10"/>
  <c r="I176" i="10"/>
  <c r="I177" i="10"/>
  <c r="I178" i="10"/>
  <c r="I179" i="10"/>
  <c r="I180" i="10"/>
  <c r="I182" i="10"/>
  <c r="I184" i="10"/>
  <c r="I185" i="10"/>
  <c r="I155" i="10"/>
  <c r="I156" i="10"/>
  <c r="I158" i="10"/>
  <c r="I159" i="10"/>
  <c r="I160" i="10"/>
  <c r="I161" i="10"/>
  <c r="I162" i="10"/>
  <c r="I163" i="10"/>
  <c r="I165" i="10"/>
  <c r="I167" i="10"/>
  <c r="I168" i="10"/>
  <c r="I132" i="10"/>
  <c r="I134" i="10"/>
  <c r="I135" i="10"/>
  <c r="I136" i="10"/>
  <c r="I137" i="10"/>
  <c r="I138" i="10"/>
  <c r="I139" i="10"/>
  <c r="I140" i="10"/>
  <c r="I141" i="10"/>
  <c r="I142" i="10"/>
  <c r="I143" i="10"/>
  <c r="I145" i="10"/>
  <c r="I146" i="10"/>
  <c r="I147" i="10"/>
  <c r="I148" i="10"/>
  <c r="I149" i="10"/>
  <c r="I150" i="10"/>
  <c r="I151" i="10"/>
  <c r="I110" i="10"/>
  <c r="I112" i="10"/>
  <c r="I113" i="10"/>
  <c r="I114" i="10"/>
  <c r="I115" i="10"/>
  <c r="I116" i="10"/>
  <c r="I118" i="10"/>
  <c r="I119" i="10"/>
  <c r="I120" i="10"/>
  <c r="I121" i="10"/>
  <c r="I122" i="10"/>
  <c r="I123" i="10"/>
  <c r="I125" i="10"/>
  <c r="I126" i="10"/>
  <c r="I127" i="10"/>
  <c r="I128" i="10"/>
  <c r="I129" i="10"/>
  <c r="I101" i="10"/>
  <c r="I103" i="10"/>
  <c r="I104" i="10"/>
  <c r="I105" i="10"/>
  <c r="I106" i="10"/>
  <c r="I100" i="10"/>
  <c r="I67" i="10"/>
  <c r="I68" i="10"/>
  <c r="I69" i="10"/>
  <c r="I65" i="10"/>
  <c r="I64" i="10"/>
  <c r="G243" i="10"/>
  <c r="G246" i="10"/>
  <c r="G122" i="10"/>
  <c r="H122" i="10"/>
  <c r="H211" i="10" l="1"/>
  <c r="H196" i="10"/>
  <c r="H180" i="10"/>
  <c r="H163" i="10"/>
  <c r="H168" i="10" s="1"/>
  <c r="G250" i="10"/>
  <c r="H248" i="10"/>
  <c r="H251" i="10" s="1"/>
  <c r="G248" i="10"/>
  <c r="G245" i="10" s="1"/>
  <c r="H246" i="10"/>
  <c r="H250" i="10" s="1"/>
  <c r="I237" i="10"/>
  <c r="H236" i="10"/>
  <c r="H239" i="10" s="1"/>
  <c r="G236" i="10"/>
  <c r="G239" i="10" s="1"/>
  <c r="I235" i="10"/>
  <c r="I234" i="10"/>
  <c r="H233" i="10"/>
  <c r="H238" i="10" s="1"/>
  <c r="G233" i="10"/>
  <c r="G238" i="10" s="1"/>
  <c r="I225" i="10"/>
  <c r="I224" i="10"/>
  <c r="H223" i="10"/>
  <c r="H222" i="10" s="1"/>
  <c r="G223" i="10"/>
  <c r="G226" i="10" s="1"/>
  <c r="H216" i="10"/>
  <c r="H207" i="10"/>
  <c r="H215" i="10" s="1"/>
  <c r="G207" i="10"/>
  <c r="H192" i="10"/>
  <c r="H200" i="10" s="1"/>
  <c r="G192" i="10"/>
  <c r="G200" i="10" s="1"/>
  <c r="H185" i="10"/>
  <c r="H176" i="10"/>
  <c r="H184" i="10" s="1"/>
  <c r="H159" i="10"/>
  <c r="H167" i="10" s="1"/>
  <c r="H147" i="10"/>
  <c r="G147" i="10"/>
  <c r="G151" i="10" s="1"/>
  <c r="H139" i="10"/>
  <c r="H150" i="10" s="1"/>
  <c r="G139" i="10"/>
  <c r="G150" i="10" s="1"/>
  <c r="G135" i="10"/>
  <c r="G127" i="10"/>
  <c r="H116" i="10"/>
  <c r="G116" i="10"/>
  <c r="G126" i="10" s="1"/>
  <c r="H113" i="10"/>
  <c r="G113" i="10"/>
  <c r="H104" i="10"/>
  <c r="H106" i="10" s="1"/>
  <c r="G104" i="10"/>
  <c r="G106" i="10" s="1"/>
  <c r="I92" i="10"/>
  <c r="H91" i="10"/>
  <c r="G91" i="10"/>
  <c r="G97" i="10" s="1"/>
  <c r="H89" i="10"/>
  <c r="H96" i="10" s="1"/>
  <c r="G89" i="10"/>
  <c r="G96" i="10" s="1"/>
  <c r="I88" i="10"/>
  <c r="H87" i="10"/>
  <c r="H95" i="10" s="1"/>
  <c r="G87" i="10"/>
  <c r="G95" i="10" s="1"/>
  <c r="I86" i="10"/>
  <c r="I85" i="10"/>
  <c r="I84" i="10"/>
  <c r="I82" i="10"/>
  <c r="H81" i="10"/>
  <c r="G81" i="10"/>
  <c r="G94" i="10" s="1"/>
  <c r="I80" i="10"/>
  <c r="I79" i="10"/>
  <c r="I77" i="10"/>
  <c r="H76" i="10"/>
  <c r="G76" i="10"/>
  <c r="H67" i="10"/>
  <c r="H69" i="10" s="1"/>
  <c r="G67" i="10"/>
  <c r="G65" i="10" s="1"/>
  <c r="G64" i="10" s="1"/>
  <c r="H60" i="10"/>
  <c r="G60" i="10"/>
  <c r="H53" i="10"/>
  <c r="H61" i="10" s="1"/>
  <c r="G53" i="10"/>
  <c r="G61" i="10" s="1"/>
  <c r="I50" i="10"/>
  <c r="I49" i="10"/>
  <c r="H48" i="10"/>
  <c r="G48" i="10"/>
  <c r="G59" i="10" s="1"/>
  <c r="I47" i="10"/>
  <c r="I46" i="10"/>
  <c r="I45" i="10"/>
  <c r="I44" i="10"/>
  <c r="I43" i="10"/>
  <c r="H42" i="10"/>
  <c r="G42" i="10"/>
  <c r="I41" i="10"/>
  <c r="H40" i="10"/>
  <c r="G40" i="10"/>
  <c r="I39" i="10"/>
  <c r="I38" i="10"/>
  <c r="I37" i="10"/>
  <c r="I36" i="10"/>
  <c r="I35" i="10"/>
  <c r="I34" i="10"/>
  <c r="I33" i="10"/>
  <c r="I32" i="10"/>
  <c r="I31" i="10"/>
  <c r="H30" i="10"/>
  <c r="G30" i="10"/>
  <c r="I29" i="10"/>
  <c r="I28" i="10"/>
  <c r="I27" i="10"/>
  <c r="I26" i="10"/>
  <c r="I25" i="10"/>
  <c r="H24" i="10"/>
  <c r="G24" i="10"/>
  <c r="I22" i="10"/>
  <c r="H20" i="10"/>
  <c r="G20" i="10"/>
  <c r="G134" i="10" l="1"/>
  <c r="G112" i="10"/>
  <c r="I24" i="10"/>
  <c r="I48" i="10"/>
  <c r="I81" i="10"/>
  <c r="G75" i="10"/>
  <c r="G73" i="10" s="1"/>
  <c r="G72" i="10" s="1"/>
  <c r="G125" i="10"/>
  <c r="I40" i="10"/>
  <c r="I76" i="10"/>
  <c r="I95" i="10"/>
  <c r="G196" i="10"/>
  <c r="H112" i="10"/>
  <c r="H191" i="10"/>
  <c r="G242" i="10"/>
  <c r="I91" i="10"/>
  <c r="H125" i="10"/>
  <c r="H226" i="10"/>
  <c r="I226" i="10" s="1"/>
  <c r="G19" i="10"/>
  <c r="G18" i="10" s="1"/>
  <c r="I30" i="10"/>
  <c r="G51" i="10"/>
  <c r="I87" i="10"/>
  <c r="H97" i="10"/>
  <c r="I97" i="10" s="1"/>
  <c r="H126" i="10"/>
  <c r="H135" i="10"/>
  <c r="G222" i="10"/>
  <c r="G220" i="10" s="1"/>
  <c r="G219" i="10" s="1"/>
  <c r="I223" i="10"/>
  <c r="G232" i="10"/>
  <c r="G230" i="10" s="1"/>
  <c r="G229" i="10" s="1"/>
  <c r="G69" i="10"/>
  <c r="I42" i="10"/>
  <c r="I238" i="10"/>
  <c r="I236" i="10"/>
  <c r="I20" i="10"/>
  <c r="H19" i="10"/>
  <c r="I239" i="10"/>
  <c r="H94" i="10"/>
  <c r="I94" i="10" s="1"/>
  <c r="G149" i="10"/>
  <c r="G201" i="10"/>
  <c r="H59" i="10"/>
  <c r="I59" i="10" s="1"/>
  <c r="H103" i="10"/>
  <c r="H101" i="10" s="1"/>
  <c r="H100" i="10" s="1"/>
  <c r="H158" i="10"/>
  <c r="H175" i="10"/>
  <c r="G215" i="10"/>
  <c r="H245" i="10"/>
  <c r="H243" i="10" s="1"/>
  <c r="H242" i="10" s="1"/>
  <c r="G93" i="10"/>
  <c r="H93" i="10"/>
  <c r="G121" i="10"/>
  <c r="G146" i="10"/>
  <c r="G159" i="10"/>
  <c r="G176" i="10"/>
  <c r="H201" i="10"/>
  <c r="H220" i="10"/>
  <c r="H232" i="10"/>
  <c r="I233" i="10"/>
  <c r="G251" i="10"/>
  <c r="I21" i="10"/>
  <c r="H51" i="10"/>
  <c r="H65" i="10"/>
  <c r="H64" i="10" s="1"/>
  <c r="H75" i="10"/>
  <c r="G103" i="10"/>
  <c r="G101" i="10" s="1"/>
  <c r="G100" i="10" s="1"/>
  <c r="H121" i="10"/>
  <c r="H146" i="10"/>
  <c r="G163" i="10"/>
  <c r="G180" i="10"/>
  <c r="H206" i="10"/>
  <c r="G211" i="10"/>
  <c r="G132" i="10" l="1"/>
  <c r="G131" i="10" s="1"/>
  <c r="G110" i="10"/>
  <c r="G109" i="10" s="1"/>
  <c r="H134" i="10"/>
  <c r="H132" i="10" s="1"/>
  <c r="G191" i="10"/>
  <c r="G189" i="10" s="1"/>
  <c r="G188" i="10" s="1"/>
  <c r="H149" i="10"/>
  <c r="G58" i="10"/>
  <c r="H189" i="10"/>
  <c r="G16" i="10"/>
  <c r="G15" i="10" s="1"/>
  <c r="I93" i="10"/>
  <c r="I222" i="10"/>
  <c r="G168" i="10"/>
  <c r="G158" i="10"/>
  <c r="G156" i="10" s="1"/>
  <c r="G155" i="10" s="1"/>
  <c r="G154" i="10" s="1"/>
  <c r="G167" i="10"/>
  <c r="H58" i="10"/>
  <c r="I19" i="10"/>
  <c r="H18" i="10"/>
  <c r="H151" i="10"/>
  <c r="I75" i="10"/>
  <c r="H73" i="10"/>
  <c r="H173" i="10"/>
  <c r="G216" i="10"/>
  <c r="H204" i="10"/>
  <c r="H156" i="10"/>
  <c r="I220" i="10"/>
  <c r="H219" i="10"/>
  <c r="I219" i="10" s="1"/>
  <c r="G185" i="10"/>
  <c r="H127" i="10"/>
  <c r="H110" i="10"/>
  <c r="I232" i="10"/>
  <c r="H230" i="10"/>
  <c r="G175" i="10"/>
  <c r="G173" i="10" s="1"/>
  <c r="G172" i="10" s="1"/>
  <c r="G171" i="10" s="1"/>
  <c r="G184" i="10"/>
  <c r="G206" i="10"/>
  <c r="G204" i="10" s="1"/>
  <c r="G203" i="10" s="1"/>
  <c r="G12" i="10" l="1"/>
  <c r="I58" i="10"/>
  <c r="H188" i="10"/>
  <c r="I188" i="10" s="1"/>
  <c r="H131" i="10"/>
  <c r="I131" i="10" s="1"/>
  <c r="H172" i="10"/>
  <c r="H109" i="10"/>
  <c r="I109" i="10" s="1"/>
  <c r="H155" i="10"/>
  <c r="I73" i="10"/>
  <c r="H72" i="10"/>
  <c r="I72" i="10" s="1"/>
  <c r="I18" i="10"/>
  <c r="H16" i="10"/>
  <c r="G13" i="10"/>
  <c r="H203" i="10"/>
  <c r="I203" i="10" s="1"/>
  <c r="I230" i="10"/>
  <c r="H229" i="10"/>
  <c r="I229" i="10" s="1"/>
  <c r="G11" i="10" l="1"/>
  <c r="I16" i="10"/>
  <c r="H15" i="10"/>
  <c r="H154" i="10"/>
  <c r="H171" i="10"/>
  <c r="I171" i="10" s="1"/>
  <c r="I154" i="10" l="1"/>
  <c r="H13" i="10"/>
  <c r="I13" i="10" s="1"/>
  <c r="I15" i="10"/>
  <c r="H12" i="10"/>
  <c r="H11" i="10" l="1"/>
  <c r="I11" i="10" s="1"/>
  <c r="I12" i="10"/>
  <c r="F111" i="2" l="1"/>
  <c r="H111" i="2" s="1"/>
  <c r="E37" i="1"/>
  <c r="C37" i="1"/>
  <c r="D111" i="2" l="1"/>
  <c r="H18" i="2"/>
  <c r="H19" i="2"/>
  <c r="H20" i="2"/>
  <c r="H21" i="2"/>
  <c r="H22" i="2"/>
  <c r="H26" i="2"/>
  <c r="H27" i="2"/>
  <c r="H28" i="2"/>
  <c r="H29" i="2"/>
  <c r="H30" i="2"/>
  <c r="H31" i="2"/>
  <c r="H32" i="2"/>
  <c r="H33" i="2"/>
  <c r="H35" i="2"/>
  <c r="H36" i="2"/>
  <c r="H37" i="2"/>
  <c r="G18" i="2"/>
  <c r="G19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9" i="2"/>
  <c r="G40" i="2"/>
  <c r="F44" i="2"/>
  <c r="D44" i="2"/>
  <c r="E44" i="2"/>
  <c r="F17" i="1"/>
  <c r="F20" i="1"/>
  <c r="F24" i="1"/>
  <c r="F26" i="1"/>
  <c r="F34" i="1"/>
  <c r="F37" i="1"/>
  <c r="G17" i="1"/>
  <c r="G24" i="1"/>
  <c r="D31" i="1"/>
  <c r="D30" i="1"/>
  <c r="E31" i="1"/>
  <c r="E30" i="1"/>
  <c r="C31" i="1"/>
  <c r="C30" i="1"/>
  <c r="C18" i="1"/>
  <c r="F18" i="1" s="1"/>
  <c r="H14" i="6"/>
  <c r="H15" i="6"/>
  <c r="H16" i="6"/>
  <c r="H13" i="6"/>
  <c r="G16" i="1"/>
  <c r="F16" i="1"/>
  <c r="G31" i="1" l="1"/>
  <c r="D32" i="1"/>
  <c r="G30" i="1"/>
  <c r="H44" i="2"/>
  <c r="G44" i="2"/>
  <c r="F31" i="1"/>
  <c r="F30" i="1"/>
  <c r="G14" i="6" l="1"/>
  <c r="G15" i="6"/>
  <c r="G16" i="6"/>
  <c r="G13" i="6"/>
  <c r="H49" i="2"/>
  <c r="H12" i="2"/>
  <c r="H11" i="2"/>
  <c r="G107" i="2"/>
  <c r="G50" i="2"/>
  <c r="G51" i="2"/>
  <c r="G52" i="2"/>
  <c r="G53" i="2"/>
  <c r="G55" i="2"/>
  <c r="G56" i="2"/>
  <c r="G57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8" i="2"/>
  <c r="G89" i="2"/>
  <c r="G90" i="2"/>
  <c r="G91" i="2"/>
  <c r="G92" i="2"/>
  <c r="G96" i="2"/>
  <c r="G98" i="2"/>
  <c r="G99" i="2"/>
  <c r="G100" i="2"/>
  <c r="G103" i="2"/>
  <c r="G104" i="2"/>
  <c r="G105" i="2"/>
  <c r="G108" i="2"/>
  <c r="G49" i="2"/>
  <c r="G12" i="2"/>
  <c r="G11" i="2"/>
  <c r="G1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1" authorId="0" shapeId="0" xr:uid="{F0BA9FD6-3511-4E62-8A99-3D879B0A9BBA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dnevnice, trošak vl. Automobila, smještaj, kotizacija</t>
        </r>
      </text>
    </comment>
    <comment ref="F79" authorId="0" shapeId="0" xr:uid="{A32331B5-4B3A-450B-BECD-AA1EC2A8FF65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Uskrsnica, Regres, Božićnica, Dar djeci, Jubilarne, Otpremnine, Naknada za bolest</t>
        </r>
      </text>
    </comment>
    <comment ref="F162" authorId="0" shapeId="0" xr:uid="{99F6849D-AA91-4748-8FEF-464148752449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uskrsnica, regres, božićnica</t>
        </r>
      </text>
    </comment>
    <comment ref="F179" authorId="0" shapeId="0" xr:uid="{6FA7B35E-AEF1-4458-BC8C-DB6C577961D3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uskrsnica, regres, božićnica</t>
        </r>
      </text>
    </comment>
    <comment ref="F195" authorId="0" shapeId="0" xr:uid="{A29FE3FB-3B7C-45E7-BFE2-1F4EA8BB0A3B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dar djeci</t>
        </r>
      </text>
    </comment>
  </commentList>
</comments>
</file>

<file path=xl/sharedStrings.xml><?xml version="1.0" encoding="utf-8"?>
<sst xmlns="http://schemas.openxmlformats.org/spreadsheetml/2006/main" count="499" uniqueCount="249">
  <si>
    <t>PRIHODI/RASHODI TEKUĆA GODINA</t>
  </si>
  <si>
    <t>OSTVARENJE/IZVRŠENJE 2023.</t>
  </si>
  <si>
    <t>INDEKS</t>
  </si>
  <si>
    <t>5=4/2*100</t>
  </si>
  <si>
    <t>6=4/3*100</t>
  </si>
  <si>
    <t>A) SAŽETAK RAČUNA PRIHODA I RASHODA</t>
  </si>
  <si>
    <t>PRIHODI POSLOVANJA</t>
  </si>
  <si>
    <t>PRIHODI OD PRODAJE NEFINANCIJSKE IMOVINE</t>
  </si>
  <si>
    <t>RASHODI POSLOVANJA</t>
  </si>
  <si>
    <t>RASHODI ZA NEFINANCIJSKU IMOVINU</t>
  </si>
  <si>
    <t>RAČUN FINANCIRANJA</t>
  </si>
  <si>
    <t>PRIMICI OD FINANCIJSKE IMOVINE I ZADUŽIVANJA</t>
  </si>
  <si>
    <t>IZDACI ZA FINANCIJSKU IMOVINU I OTPLATE ZAJMOVA</t>
  </si>
  <si>
    <t>RAZLIKA PRIMICI/IZDACI</t>
  </si>
  <si>
    <t>B) SAŽETAK RAČUNA FINANCIRANJA</t>
  </si>
  <si>
    <t>PRIHODI</t>
  </si>
  <si>
    <t>RAČUN PRIHODA/PRIMITKA</t>
  </si>
  <si>
    <t>NAZIV RAČUNA</t>
  </si>
  <si>
    <t>Prihodi poslovanja</t>
  </si>
  <si>
    <t>Pomoći iz inozemstva i od subjekata unutar općeg proračuna</t>
  </si>
  <si>
    <t>Pomoći od međunarodnih organizacija te institucija i tijela EU</t>
  </si>
  <si>
    <t>Pomoći proračunskim korisnicima iz proračuna koji im nije nadležan</t>
  </si>
  <si>
    <t>Tekuće pomoći proračunskim korisnicima iz proračuna koji im nije nadležan</t>
  </si>
  <si>
    <t>Prihodi od upravnih i administrativnih pristojbi, pristojbi po posebnim propisima i naknada</t>
  </si>
  <si>
    <t>Prihodi po posebnim  propisima</t>
  </si>
  <si>
    <t>Ostali nespomenuti prihodi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</si>
  <si>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</si>
  <si>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</si>
  <si>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</si>
  <si>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 osoba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</si>
  <si>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</si>
  <si>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</si>
  <si>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</si>
  <si>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</si>
  <si>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</si>
  <si>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nefinancijske imovine</t>
  </si>
  <si>
    <t>Prihodi od prodaje proizvedene dugotrajne imovine</t>
  </si>
  <si>
    <t>UKUPNO PRIHODI</t>
  </si>
  <si>
    <t>RAČUN RASHODA/ IZDATAKA</t>
  </si>
  <si>
    <t>RASHODI</t>
  </si>
  <si>
    <t>Rashodi poslovanja</t>
  </si>
  <si>
    <t>Rashodi za zaposlene</t>
  </si>
  <si>
    <t>Plaće za redovan rad</t>
  </si>
  <si>
    <t>Ostali rashodi za zaposlene</t>
  </si>
  <si>
    <t>Doprinosi na plaće</t>
  </si>
  <si>
    <t>Doprinos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</si>
  <si>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</si>
  <si>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</si>
  <si>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</si>
  <si>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</si>
  <si>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</si>
  <si>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</si>
  <si>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</si>
  <si>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</si>
  <si>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</si>
  <si>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</si>
  <si>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Rashodi za usluge</t>
  </si>
  <si>
    <t>Usluge telefona, pošte i prijevoza</t>
  </si>
  <si>
    <t>Usluge tekućeg i investicijskog održavanja</t>
  </si>
  <si>
    <t>Komunalne usluge</t>
  </si>
  <si>
    <t>Računalne usluge</t>
  </si>
  <si>
    <t>Ostale usluge</t>
  </si>
  <si>
    <t>Naknade troškova osobama izvan radnog odnosa</t>
  </si>
  <si>
    <t>Ostali nespomenuti rashodi poslovanja</t>
  </si>
  <si>
    <t>Reprezentacija</t>
  </si>
  <si>
    <t>Pristojbe i naknade</t>
  </si>
  <si>
    <t>Financijski rashodi</t>
  </si>
  <si>
    <t>Ostali financijski rashodi</t>
  </si>
  <si>
    <t>Bankarske usluge i usluge platnog prometa</t>
  </si>
  <si>
    <t>Postrojenja i oprema</t>
  </si>
  <si>
    <t>Uredska oprema i namještaj</t>
  </si>
  <si>
    <t>UKUPNO RASHODI</t>
  </si>
  <si>
    <t>BROJČANA OZNAKA I NAZIV</t>
  </si>
  <si>
    <t>3</t>
  </si>
  <si>
    <t>5</t>
  </si>
  <si>
    <t>UKUPNI RASHODI</t>
  </si>
  <si>
    <t>8</t>
  </si>
  <si>
    <t>84</t>
  </si>
  <si>
    <t>844</t>
  </si>
  <si>
    <t>8443</t>
  </si>
  <si>
    <t>54</t>
  </si>
  <si>
    <t>545</t>
  </si>
  <si>
    <t>5413</t>
  </si>
  <si>
    <t>Primici od financijske imovine i zaduživanja</t>
  </si>
  <si>
    <t>Primici od zaduživanja</t>
  </si>
  <si>
    <t>Primljeni krediti od tuzemnih kreditnih institucija izvan javnog sektora (leasing za auto)</t>
  </si>
  <si>
    <t>Izdaci za financijsku imovinu i otplate zajmova</t>
  </si>
  <si>
    <t>Izdaci za otplatu glavnice primljenih kredita i zajmova</t>
  </si>
  <si>
    <t>Otplata glavnice primljenih zajmova od trgovačkih društava i obrtnika izvan javnog sektora</t>
  </si>
  <si>
    <t>otplata glavnice primljenih zajmova od tuzemnih trgovačkih društava izvan javnog sektora (otplata robnog zajma za telefone)</t>
  </si>
  <si>
    <t>Pomoći proračunu iz drugih proračuna i izvanproračunskim korisnicima</t>
  </si>
  <si>
    <t>Kapitalne pomoći proračunskim korisnicima iz proračuna koji im nije nadležan</t>
  </si>
  <si>
    <t>Tekuće pomoći proračunu iz  drugih proračuna i izvanproračunskim korisnicima</t>
  </si>
  <si>
    <t>Kapitalne pomoći proračunu iz drugih proračuna i izvanproračunskim korisnicima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</si>
  <si>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</si>
  <si>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</si>
  <si>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</si>
  <si>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</si>
  <si>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</si>
  <si>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Tekuće donacije</t>
  </si>
  <si>
    <t>Kazne, upravne mjere i ostali prihodi</t>
  </si>
  <si>
    <t>Ostali prihodi</t>
  </si>
  <si>
    <t>Plaće za prekovremeni rad</t>
  </si>
  <si>
    <t>Plaće za posebne uvijete rada</t>
  </si>
  <si>
    <t>Ostale naknade troškova zaposlenima</t>
  </si>
  <si>
    <t>Materijal i sirovine</t>
  </si>
  <si>
    <t>Sitni inventar i auto gume</t>
  </si>
  <si>
    <t>Službena radna i zaštitna odjeća i obuća</t>
  </si>
  <si>
    <t>Usluge promidžbe i informiranja</t>
  </si>
  <si>
    <t>Zakupnine i najamnine</t>
  </si>
  <si>
    <t>Intelektualne i osobne usluge</t>
  </si>
  <si>
    <t>Članarine i norme</t>
  </si>
  <si>
    <t>Troškovi sudskih postupaka</t>
  </si>
  <si>
    <t>Zatezne kamate</t>
  </si>
  <si>
    <t>Naknade građanima i kućanstvima na temelju osiguranja i druge naknade</t>
  </si>
  <si>
    <t>Naknade građanima i kućanstvima u naravi</t>
  </si>
  <si>
    <t>Prihodi od prodaje proizvedene kratkotrajne imovine</t>
  </si>
  <si>
    <t>Rashodi za nabavu nefinancijske imovine</t>
  </si>
  <si>
    <t>Rashodi za nabavu proizvedene dugotrajne imovine</t>
  </si>
  <si>
    <t>Komunikacijska oprema</t>
  </si>
  <si>
    <t>Knjige, umjetnička djela i ostale izložbene vrijednosti</t>
  </si>
  <si>
    <t>Knjige</t>
  </si>
  <si>
    <t>Tekuće pomoći od institucija i tijela EU</t>
  </si>
  <si>
    <t>Zdravstvene i veterinarske usluge</t>
  </si>
  <si>
    <t>Uređaji, strojevi i oprema za ostale namjene</t>
  </si>
  <si>
    <t>Rashodi za dodatna ulaganja na nefinancijskoj imovini</t>
  </si>
  <si>
    <t>Dodatna ulaganja na građevinskim objektima</t>
  </si>
  <si>
    <t>Plaće bruto</t>
  </si>
  <si>
    <t>09</t>
  </si>
  <si>
    <t>Obrazovanje</t>
  </si>
  <si>
    <t>091</t>
  </si>
  <si>
    <t>Predškolsko i osnovno obrazovanje</t>
  </si>
  <si>
    <t>0912</t>
  </si>
  <si>
    <t>Osnovno obrazovanje</t>
  </si>
  <si>
    <t>096</t>
  </si>
  <si>
    <t>Dodatne usluge u obrazovanju</t>
  </si>
  <si>
    <t>P1013</t>
  </si>
  <si>
    <t>ŠKOLSTVO</t>
  </si>
  <si>
    <t>A101301</t>
  </si>
  <si>
    <t>OSNOVNO ŠKOLSTVO - DECENTRALIZIRANA SREDSTVA</t>
  </si>
  <si>
    <t>Izvor financiranja 44 - decentralizirana sredstva</t>
  </si>
  <si>
    <t>3211</t>
  </si>
  <si>
    <t>3213</t>
  </si>
  <si>
    <t>Stručno usavršavanje</t>
  </si>
  <si>
    <t>Ostale naknade zaposlenima</t>
  </si>
  <si>
    <t>Uredski i ostali materijalni troškovi</t>
  </si>
  <si>
    <t>Sitan inventar</t>
  </si>
  <si>
    <t>Radna i zaštitna odjeća</t>
  </si>
  <si>
    <t>Usluge telefona i pošte</t>
  </si>
  <si>
    <t>Intelektualne usluge</t>
  </si>
  <si>
    <t>Članarine</t>
  </si>
  <si>
    <t>Ostali nespomenuti rashodi</t>
  </si>
  <si>
    <t>Bankarske usluge</t>
  </si>
  <si>
    <t>A101314</t>
  </si>
  <si>
    <t>OSTALI IZDACI ZA OSNOVNE ŠKOLE (vlastiti i ostali prihodi)</t>
  </si>
  <si>
    <t>Izvor financiranja 52 - pomoći iz državnog proračuna</t>
  </si>
  <si>
    <t>Doprinosi za zdravstveno osiguranje</t>
  </si>
  <si>
    <t>Naknade građanima i kućanstvima</t>
  </si>
  <si>
    <t>Knjige u knjižnici</t>
  </si>
  <si>
    <t>P1001</t>
  </si>
  <si>
    <t>TEKUĆI IZDACI</t>
  </si>
  <si>
    <t>T100117</t>
  </si>
  <si>
    <t>PROJEKT "ŠKOLE JEDNAKIH MOGUĆNOSTI"</t>
  </si>
  <si>
    <t>A101343</t>
  </si>
  <si>
    <t>UVOĐENJE GRAĐANSKOG ODGOJA U OSNOVNIM ŠKOLAMA</t>
  </si>
  <si>
    <t>Izvor financiranja 11 MŽ</t>
  </si>
  <si>
    <t>A101304</t>
  </si>
  <si>
    <t>NATJECANJA UČENIKA</t>
  </si>
  <si>
    <t>PRENESENI VIŠAK/MANJAK IZ PRETHODNE GODINE</t>
  </si>
  <si>
    <t>PRIJENOS VIŠKA/MANJKA U SLJEDEĆE RAZDOBLJE</t>
  </si>
  <si>
    <t>I. OPĆI DIO</t>
  </si>
  <si>
    <t>RAČUN PRIHODA I RASHODA PREMA EKONOMSKOJ KLASIFIKAFCIJI</t>
  </si>
  <si>
    <t>IZVJEŠTAJ O RASHODIMA PREMA FUNKCIJSKOJ KLASIFIKACIJI</t>
  </si>
  <si>
    <t>Primljeni krediti i zajmovi od kreditnih i ostalih financijskih institucija izvan javnog sektora</t>
  </si>
  <si>
    <t>II. POSEBNI DIO</t>
  </si>
  <si>
    <t>OSTVARENJE/IZVRŠENJE 2024.</t>
  </si>
  <si>
    <t>OSTVARENJE/ IZVRŠENJE 2024.</t>
  </si>
  <si>
    <t>VIŠAK PRIHODA POSLOVANJA</t>
  </si>
  <si>
    <t>MANJAK PRIHODA POSLOVANJA</t>
  </si>
  <si>
    <t>VIŠAK PRIHODA POSLOVANJA PRENESENI</t>
  </si>
  <si>
    <t>MANJAK PRIHODA POSLOVANJA PRENESENI</t>
  </si>
  <si>
    <t>VIŠAK PRIHODA OD NEFINANCIJSKE IMOVINE</t>
  </si>
  <si>
    <t>MANJAK PRIHODA OD NEFINANCIJSKE IMOVINE</t>
  </si>
  <si>
    <t>VIŠAK PRIHODA OD NEFINANCIJSKE IMOVINE PRENESENI</t>
  </si>
  <si>
    <t>MANJAK PRIHODA OD NEFINANCIJSKE IMOVINE PRENESENI</t>
  </si>
  <si>
    <t>UKUPNI PRIHODI</t>
  </si>
  <si>
    <t>UKUPAN VIŠAK PRIHODA</t>
  </si>
  <si>
    <t>UKUPAN MANJAK PRIHODA</t>
  </si>
  <si>
    <t>UKUPAN VIŠAK PRIHODA PRENESENI</t>
  </si>
  <si>
    <t>UKUPAN MANJAK PRIHODA PRENESENI</t>
  </si>
  <si>
    <t>VIŠAK PRIHODA I PRIMITAKA RASPOLOŽIV U SLJEDEĆEM RAZDOBLJU</t>
  </si>
  <si>
    <t>Naknade građanima i kućanstvima u novcu</t>
  </si>
  <si>
    <t>Pomoći dane u inozemstvo i unutar opće države</t>
  </si>
  <si>
    <t>Prijenosi proračunskim korisnicima iz nadležnog proračuna za financiranje redovne djelatnosti</t>
  </si>
  <si>
    <t>Prijenosi proračunskim korisnicima iz nadležnog proračuna za financiranje rashoda poslovanja</t>
  </si>
  <si>
    <t>321</t>
  </si>
  <si>
    <t>Izvor financiranja 43 - Produženi boravak i ostali troškovi učenika</t>
  </si>
  <si>
    <t>32</t>
  </si>
  <si>
    <t>Uredski materijal i ostali materijalni rashodi - higijenske potrepštine</t>
  </si>
  <si>
    <t>Prelog, 28. ožujka 2025. godine</t>
  </si>
  <si>
    <t>SAŽETAK RAČUNA PRIHODA I RASHODA I RAČUNA FINANCIRANJA</t>
  </si>
  <si>
    <t>IZVORNI PLAN/REBALANS 2024.</t>
  </si>
  <si>
    <t>IZVORNI PLAN/REBALANS 2024</t>
  </si>
  <si>
    <t>Građevinski objekti</t>
  </si>
  <si>
    <t>Poslovni objekti</t>
  </si>
  <si>
    <t>Osnovna škola Prelog</t>
  </si>
  <si>
    <t>Šifra</t>
  </si>
  <si>
    <t>Ra</t>
  </si>
  <si>
    <t>Sk</t>
  </si>
  <si>
    <t>Kto</t>
  </si>
  <si>
    <t>Naziv</t>
  </si>
  <si>
    <t>ŠKOLSTVO UKUPNO</t>
  </si>
  <si>
    <t>TEKUĆI IZDACI UKUPNO</t>
  </si>
  <si>
    <t>Naknada troškova zaposlenima</t>
  </si>
  <si>
    <t>Rashodi za nabavu naproizvedene dugotrajne imovine</t>
  </si>
  <si>
    <t>Rashodi za nabavu dugotrajne imovine</t>
  </si>
  <si>
    <t>Uređaji, strojevi i oprema ostale namjene</t>
  </si>
  <si>
    <t>Rashodi za nabavu neproizvedene dugotrajne imovine</t>
  </si>
  <si>
    <t>IZRADA, DOSTAVA I UGRADNJA DIJELA STOLARIJE NA MATIČNOJ ZGRADI</t>
  </si>
  <si>
    <t>Ostali rashodi za zaposlene (materijalna prava)</t>
  </si>
  <si>
    <t>Naknade za prijevoz na posao i s posla</t>
  </si>
  <si>
    <t>Donacije i ostali rashodi</t>
  </si>
  <si>
    <t>Izvor financiranja 52 - pomoći iz proračuna Grada Preloga</t>
  </si>
  <si>
    <t>Oprema za grijanje, ventilaciju i hlađenje</t>
  </si>
  <si>
    <t>Izvor financiranja 31 - vlastiti prihodi</t>
  </si>
  <si>
    <t>Izvor financiranja 61 - donacije</t>
  </si>
  <si>
    <t>Prijevoz na posao i s posla</t>
  </si>
  <si>
    <t xml:space="preserve">Izvor financiranja 43 </t>
  </si>
  <si>
    <t>Izvor financiranja 51 - pomoći EU - 90%</t>
  </si>
  <si>
    <t>Izvor financiranja 51 - pomoći EU</t>
  </si>
  <si>
    <t>Izvor financiranja 11 - opći prihodi i primici - 10 %</t>
  </si>
  <si>
    <t>Izvor financiranja 11 - opći prihodi i primici</t>
  </si>
  <si>
    <t>A101319</t>
  </si>
  <si>
    <t>ASISTENTI U NASTAVI</t>
  </si>
  <si>
    <t>A K101307</t>
  </si>
  <si>
    <t>ENERGETSKA OBNOVA ŠPORTSKE SPORTSKE DVORANE OŠ PRELOG</t>
  </si>
  <si>
    <t>Izvor financiranja 11 - MŽ</t>
  </si>
  <si>
    <t>3237</t>
  </si>
  <si>
    <t>IZVORNI PLAN/REBALANS
 2024.</t>
  </si>
  <si>
    <t>3=2/1*100</t>
  </si>
  <si>
    <t>OSTVARENJE/
IZVRŠENJE 
2024.</t>
  </si>
  <si>
    <t>Izvor financiranja 11 MŽ - 50%</t>
  </si>
  <si>
    <t>Izvor financiranja 52 GP - 50%</t>
  </si>
  <si>
    <t>Trg bana Jelačića 2, Prelog</t>
  </si>
  <si>
    <t>IZVJEŠTAJ O IZVRŠENJU FINANCIJSKOG PLANA OŠ PRELOG ZA 2024. GODINU</t>
  </si>
  <si>
    <t>Dnevnice za službena putovanja</t>
  </si>
  <si>
    <t xml:space="preserve">Usluge tekućeg i investicijskog održavanja </t>
  </si>
  <si>
    <t xml:space="preserve"> </t>
  </si>
  <si>
    <t>IZVORNI PLAN/
REBALANS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</si>
</sst>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rgb="FF00B050"/>
      <name val="Calibri"/>
      <family val="2"/>
      <scheme val="minor"/>
    </font>
    <font>
      <i/>
      <sz val="12"/>
      <color rgb="FF00B05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8" fillId="0" borderId="0" xfId="0" applyFont="1"/>
    <xf numFmtId="0" fontId="15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18" fillId="0" borderId="0" xfId="0" applyNumberFormat="1" applyFont="1"/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center"/>
    </xf>
    <xf numFmtId="0" fontId="18" fillId="0" borderId="1" xfId="0" applyFont="1" applyBorder="1"/>
    <xf numFmtId="3" fontId="15" fillId="0" borderId="1" xfId="0" applyNumberFormat="1" applyFont="1" applyBorder="1"/>
    <xf numFmtId="3" fontId="18" fillId="0" borderId="1" xfId="0" applyNumberFormat="1" applyFont="1" applyBorder="1"/>
    <xf numFmtId="49" fontId="18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1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0" borderId="5" xfId="0" applyFont="1" applyBorder="1"/>
    <xf numFmtId="0" fontId="15" fillId="0" borderId="6" xfId="0" applyFont="1" applyBorder="1" applyAlignment="1">
      <alignment horizontal="left"/>
    </xf>
    <xf numFmtId="0" fontId="15" fillId="0" borderId="6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5" fillId="0" borderId="6" xfId="0" applyFont="1" applyBorder="1"/>
    <xf numFmtId="3" fontId="15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/>
    </xf>
    <xf numFmtId="0" fontId="15" fillId="0" borderId="0" xfId="0" applyFont="1"/>
    <xf numFmtId="0" fontId="20" fillId="0" borderId="1" xfId="0" applyFont="1" applyBorder="1"/>
    <xf numFmtId="0" fontId="2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0" fontId="22" fillId="0" borderId="0" xfId="0" applyFont="1"/>
    <xf numFmtId="0" fontId="2" fillId="0" borderId="1" xfId="0" applyFont="1" applyBorder="1"/>
    <xf numFmtId="0" fontId="1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1" fontId="2" fillId="0" borderId="1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left"/>
    </xf>
    <xf numFmtId="49" fontId="15" fillId="5" borderId="1" xfId="0" applyNumberFormat="1" applyFont="1" applyFill="1" applyBorder="1" applyAlignment="1">
      <alignment horizontal="center"/>
    </xf>
    <xf numFmtId="0" fontId="18" fillId="5" borderId="1" xfId="0" applyFont="1" applyFill="1" applyBorder="1"/>
    <xf numFmtId="3" fontId="15" fillId="5" borderId="1" xfId="0" applyNumberFormat="1" applyFont="1" applyFill="1" applyBorder="1"/>
    <xf numFmtId="1" fontId="2" fillId="5" borderId="1" xfId="0" applyNumberFormat="1" applyFont="1" applyFill="1" applyBorder="1"/>
    <xf numFmtId="49" fontId="11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0" fontId="24" fillId="0" borderId="1" xfId="0" applyFont="1" applyBorder="1"/>
    <xf numFmtId="3" fontId="11" fillId="0" borderId="1" xfId="0" applyNumberFormat="1" applyFont="1" applyBorder="1"/>
    <xf numFmtId="1" fontId="11" fillId="0" borderId="1" xfId="0" applyNumberFormat="1" applyFont="1" applyBorder="1"/>
    <xf numFmtId="3" fontId="15" fillId="3" borderId="1" xfId="0" applyNumberFormat="1" applyFont="1" applyFill="1" applyBorder="1" applyAlignment="1">
      <alignment horizontal="right" vertical="center" wrapText="1"/>
    </xf>
    <xf numFmtId="1" fontId="15" fillId="3" borderId="1" xfId="0" applyNumberFormat="1" applyFont="1" applyFill="1" applyBorder="1"/>
    <xf numFmtId="49" fontId="15" fillId="4" borderId="1" xfId="0" applyNumberFormat="1" applyFont="1" applyFill="1" applyBorder="1" applyAlignment="1">
      <alignment horizontal="left"/>
    </xf>
    <xf numFmtId="49" fontId="15" fillId="4" borderId="1" xfId="0" applyNumberFormat="1" applyFont="1" applyFill="1" applyBorder="1" applyAlignment="1">
      <alignment horizontal="center"/>
    </xf>
    <xf numFmtId="0" fontId="15" fillId="4" borderId="1" xfId="0" applyFont="1" applyFill="1" applyBorder="1"/>
    <xf numFmtId="3" fontId="15" fillId="4" borderId="1" xfId="0" applyNumberFormat="1" applyFont="1" applyFill="1" applyBorder="1" applyAlignment="1">
      <alignment horizontal="right"/>
    </xf>
    <xf numFmtId="1" fontId="15" fillId="4" borderId="1" xfId="0" applyNumberFormat="1" applyFont="1" applyFill="1" applyBorder="1"/>
    <xf numFmtId="49" fontId="15" fillId="5" borderId="1" xfId="0" applyNumberFormat="1" applyFont="1" applyFill="1" applyBorder="1" applyAlignment="1">
      <alignment horizontal="left"/>
    </xf>
    <xf numFmtId="0" fontId="15" fillId="5" borderId="1" xfId="0" applyFont="1" applyFill="1" applyBorder="1"/>
    <xf numFmtId="1" fontId="4" fillId="5" borderId="1" xfId="0" applyNumberFormat="1" applyFont="1" applyFill="1" applyBorder="1"/>
    <xf numFmtId="1" fontId="4" fillId="0" borderId="1" xfId="0" applyNumberFormat="1" applyFont="1" applyBorder="1"/>
    <xf numFmtId="0" fontId="25" fillId="0" borderId="1" xfId="0" applyFont="1" applyBorder="1"/>
    <xf numFmtId="49" fontId="6" fillId="3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3" fontId="6" fillId="3" borderId="1" xfId="0" applyNumberFormat="1" applyFont="1" applyFill="1" applyBorder="1"/>
    <xf numFmtId="49" fontId="15" fillId="3" borderId="1" xfId="0" applyNumberFormat="1" applyFont="1" applyFill="1" applyBorder="1" applyAlignment="1">
      <alignment horizontal="left"/>
    </xf>
    <xf numFmtId="49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/>
    <xf numFmtId="3" fontId="15" fillId="3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/>
    <xf numFmtId="1" fontId="2" fillId="0" borderId="5" xfId="0" applyNumberFormat="1" applyFont="1" applyBorder="1"/>
    <xf numFmtId="0" fontId="1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3" fontId="15" fillId="0" borderId="0" xfId="0" applyNumberFormat="1" applyFont="1"/>
    <xf numFmtId="1" fontId="2" fillId="0" borderId="0" xfId="0" applyNumberFormat="1" applyFont="1"/>
    <xf numFmtId="0" fontId="25" fillId="0" borderId="6" xfId="0" applyFont="1" applyBorder="1"/>
    <xf numFmtId="1" fontId="4" fillId="0" borderId="6" xfId="0" applyNumberFormat="1" applyFont="1" applyBorder="1"/>
    <xf numFmtId="0" fontId="2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21" fillId="0" borderId="0" xfId="0" applyNumberFormat="1" applyFont="1"/>
    <xf numFmtId="49" fontId="13" fillId="5" borderId="1" xfId="0" applyNumberFormat="1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/>
    <xf numFmtId="3" fontId="6" fillId="5" borderId="1" xfId="0" applyNumberFormat="1" applyFont="1" applyFill="1" applyBorder="1"/>
    <xf numFmtId="1" fontId="15" fillId="5" borderId="1" xfId="0" applyNumberFormat="1" applyFont="1" applyFill="1" applyBorder="1"/>
    <xf numFmtId="0" fontId="18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0" borderId="7" xfId="0" applyFont="1" applyBorder="1"/>
    <xf numFmtId="0" fontId="6" fillId="5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/>
    <xf numFmtId="3" fontId="5" fillId="2" borderId="1" xfId="0" applyNumberFormat="1" applyFont="1" applyFill="1" applyBorder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4" fillId="0" borderId="1" xfId="0" applyNumberFormat="1" applyFont="1" applyBorder="1"/>
    <xf numFmtId="0" fontId="1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" fontId="5" fillId="0" borderId="1" xfId="0" applyNumberFormat="1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3" fontId="13" fillId="0" borderId="1" xfId="0" applyNumberFormat="1" applyFont="1" applyBorder="1"/>
    <xf numFmtId="3" fontId="6" fillId="0" borderId="1" xfId="0" applyNumberFormat="1" applyFont="1" applyBorder="1"/>
    <xf numFmtId="0" fontId="13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/>
    <xf numFmtId="3" fontId="13" fillId="0" borderId="0" xfId="0" applyNumberFormat="1" applyFont="1"/>
    <xf numFmtId="3" fontId="6" fillId="3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6" fillId="4" borderId="1" xfId="0" applyNumberFormat="1" applyFont="1" applyFill="1" applyBorder="1"/>
    <xf numFmtId="3" fontId="13" fillId="0" borderId="5" xfId="0" applyNumberFormat="1" applyFont="1" applyBorder="1"/>
    <xf numFmtId="3" fontId="6" fillId="0" borderId="6" xfId="0" applyNumberFormat="1" applyFont="1" applyBorder="1"/>
    <xf numFmtId="3" fontId="6" fillId="0" borderId="0" xfId="0" applyNumberFormat="1" applyFont="1"/>
    <xf numFmtId="3" fontId="13" fillId="0" borderId="6" xfId="0" applyNumberFormat="1" applyFont="1" applyBorder="1"/>
    <xf numFmtId="1" fontId="6" fillId="3" borderId="1" xfId="0" applyNumberFormat="1" applyFont="1" applyFill="1" applyBorder="1"/>
    <xf numFmtId="1" fontId="6" fillId="5" borderId="1" xfId="0" applyNumberFormat="1" applyFont="1" applyFill="1" applyBorder="1"/>
    <xf numFmtId="1" fontId="13" fillId="0" borderId="1" xfId="0" applyNumberFormat="1" applyFont="1" applyBorder="1"/>
    <xf numFmtId="1" fontId="6" fillId="0" borderId="1" xfId="0" applyNumberFormat="1" applyFont="1" applyBorder="1"/>
    <xf numFmtId="1" fontId="6" fillId="0" borderId="6" xfId="0" applyNumberFormat="1" applyFont="1" applyBorder="1"/>
    <xf numFmtId="0" fontId="15" fillId="0" borderId="8" xfId="0" applyFont="1" applyBorder="1" applyAlignment="1">
      <alignment horizontal="center"/>
    </xf>
    <xf numFmtId="1" fontId="13" fillId="0" borderId="5" xfId="0" applyNumberFormat="1" applyFont="1" applyBorder="1"/>
    <xf numFmtId="0" fontId="18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25" fillId="0" borderId="0" xfId="0" applyFont="1" applyBorder="1"/>
    <xf numFmtId="3" fontId="18" fillId="0" borderId="0" xfId="0" applyNumberFormat="1" applyFont="1" applyBorder="1"/>
    <xf numFmtId="3" fontId="13" fillId="0" borderId="0" xfId="0" applyNumberFormat="1" applyFont="1" applyBorder="1"/>
    <xf numFmtId="1" fontId="2" fillId="0" borderId="0" xfId="0" applyNumberFormat="1" applyFont="1" applyBorder="1"/>
    <xf numFmtId="3" fontId="13" fillId="0" borderId="1" xfId="0" applyNumberFormat="1" applyFont="1" applyFill="1" applyBorder="1"/>
    <xf numFmtId="1" fontId="15" fillId="0" borderId="1" xfId="0" applyNumberFormat="1" applyFont="1" applyFill="1" applyBorder="1"/>
    <xf numFmtId="3" fontId="6" fillId="0" borderId="1" xfId="0" applyNumberFormat="1" applyFont="1" applyFill="1" applyBorder="1"/>
    <xf numFmtId="3" fontId="13" fillId="0" borderId="5" xfId="0" applyNumberFormat="1" applyFont="1" applyFill="1" applyBorder="1"/>
    <xf numFmtId="3" fontId="6" fillId="0" borderId="6" xfId="0" applyNumberFormat="1" applyFont="1" applyFill="1" applyBorder="1"/>
    <xf numFmtId="1" fontId="15" fillId="0" borderId="6" xfId="0" applyNumberFormat="1" applyFont="1" applyFill="1" applyBorder="1"/>
    <xf numFmtId="1" fontId="15" fillId="0" borderId="5" xfId="0" applyNumberFormat="1" applyFont="1" applyFill="1" applyBorder="1"/>
    <xf numFmtId="3" fontId="13" fillId="0" borderId="6" xfId="0" applyNumberFormat="1" applyFont="1" applyFill="1" applyBorder="1"/>
    <xf numFmtId="3" fontId="18" fillId="0" borderId="1" xfId="0" applyNumberFormat="1" applyFont="1" applyFill="1" applyBorder="1"/>
    <xf numFmtId="3" fontId="6" fillId="0" borderId="7" xfId="0" applyNumberFormat="1" applyFont="1" applyFill="1" applyBorder="1"/>
    <xf numFmtId="3" fontId="15" fillId="0" borderId="1" xfId="0" applyNumberFormat="1" applyFont="1" applyFill="1" applyBorder="1"/>
    <xf numFmtId="3" fontId="18" fillId="0" borderId="5" xfId="0" applyNumberFormat="1" applyFont="1" applyFill="1" applyBorder="1"/>
    <xf numFmtId="3" fontId="15" fillId="0" borderId="6" xfId="0" applyNumberFormat="1" applyFont="1" applyFill="1" applyBorder="1"/>
    <xf numFmtId="3" fontId="11" fillId="0" borderId="1" xfId="0" applyNumberFormat="1" applyFont="1" applyFill="1" applyBorder="1"/>
    <xf numFmtId="3" fontId="21" fillId="0" borderId="1" xfId="0" applyNumberFormat="1" applyFont="1" applyFill="1" applyBorder="1"/>
    <xf numFmtId="3" fontId="18" fillId="0" borderId="6" xfId="0" applyNumberFormat="1" applyFont="1" applyFill="1" applyBorder="1"/>
    <xf numFmtId="1" fontId="21" fillId="0" borderId="1" xfId="0" applyNumberFormat="1" applyFont="1" applyFill="1" applyBorder="1"/>
    <xf numFmtId="1" fontId="18" fillId="0" borderId="1" xfId="0" applyNumberFormat="1" applyFont="1" applyFill="1" applyBorder="1"/>
    <xf numFmtId="1" fontId="18" fillId="0" borderId="5" xfId="0" applyNumberFormat="1" applyFont="1" applyFill="1" applyBorder="1"/>
    <xf numFmtId="0" fontId="15" fillId="0" borderId="1" xfId="0" applyFont="1" applyFill="1" applyBorder="1"/>
    <xf numFmtId="0" fontId="18" fillId="0" borderId="1" xfId="0" applyFont="1" applyFill="1" applyBorder="1"/>
    <xf numFmtId="0" fontId="18" fillId="0" borderId="5" xfId="0" applyFont="1" applyFill="1" applyBorder="1"/>
    <xf numFmtId="0" fontId="15" fillId="0" borderId="6" xfId="0" applyFont="1" applyFill="1" applyBorder="1"/>
    <xf numFmtId="3" fontId="15" fillId="0" borderId="7" xfId="0" applyNumberFormat="1" applyFont="1" applyFill="1" applyBorder="1"/>
    <xf numFmtId="3" fontId="10" fillId="0" borderId="0" xfId="0" applyNumberFormat="1" applyFont="1"/>
    <xf numFmtId="0" fontId="2" fillId="0" borderId="0" xfId="0" applyFont="1" applyFill="1"/>
    <xf numFmtId="0" fontId="26" fillId="0" borderId="0" xfId="0" applyFont="1" applyFill="1" applyAlignment="1">
      <alignment vertical="center" wrapText="1"/>
    </xf>
    <xf numFmtId="3" fontId="4" fillId="0" borderId="1" xfId="0" applyNumberFormat="1" applyFont="1" applyFill="1" applyBorder="1"/>
    <xf numFmtId="3" fontId="2" fillId="0" borderId="1" xfId="0" applyNumberFormat="1" applyFont="1" applyFill="1" applyBorder="1"/>
    <xf numFmtId="3" fontId="5" fillId="0" borderId="1" xfId="0" applyNumberFormat="1" applyFont="1" applyFill="1" applyBorder="1"/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3" fontId="23" fillId="0" borderId="1" xfId="0" applyNumberFormat="1" applyFont="1" applyBorder="1"/>
    <xf numFmtId="3" fontId="23" fillId="0" borderId="1" xfId="0" applyNumberFormat="1" applyFont="1" applyFill="1" applyBorder="1"/>
    <xf numFmtId="1" fontId="9" fillId="5" borderId="1" xfId="0" applyNumberFormat="1" applyFont="1" applyFill="1" applyBorder="1"/>
    <xf numFmtId="0" fontId="2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colors>
    <mruColors>
      <color rgb="FFD74C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1790240</xdr:colOff>
      <xdr:row>1</xdr:row>
      <xdr:rowOff>19050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A1BB62E-B0AC-ABC6-8E75-D6D4F8FAD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1"/>
          <a:ext cx="1790239" cy="647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1009189</xdr:colOff>
      <xdr:row>1</xdr:row>
      <xdr:rowOff>19049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32825E1-938F-4D7E-B39F-DE05A9D4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1790239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1171114</xdr:colOff>
      <xdr:row>1</xdr:row>
      <xdr:rowOff>19049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AF7BC45-7374-48D3-BB12-5EA20FD4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790239" cy="647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380539</xdr:colOff>
      <xdr:row>1</xdr:row>
      <xdr:rowOff>19049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1FB8AAF-1F56-4027-B5E4-128C72F78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0"/>
          <a:ext cx="1790239" cy="6476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4</xdr:col>
      <xdr:colOff>504824</xdr:colOff>
      <xdr:row>1</xdr:row>
      <xdr:rowOff>57151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EBC3DF2-9F09-4425-9A24-7269E77E1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"/>
          <a:ext cx="1943099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6"/>
  <sheetViews>
    <sheetView workbookViewId="0">
      <selection activeCell="D20" sqref="D20"/>
    </sheetView>
  </sheetViews>
  <sheetFormatPr defaultRowHeight="15.75" x14ac:dyDescent="0.25"/>
  <cols>
    <col min="1" max="1" width="3.140625" style="1" customWidth="1"/>
    <col min="2" max="2" width="69.42578125" style="2" customWidth="1"/>
    <col min="3" max="5" width="35.7109375" style="1" customWidth="1"/>
    <col min="6" max="7" width="20.7109375" style="1" customWidth="1"/>
    <col min="8" max="16384" width="9.140625" style="1"/>
  </cols>
  <sheetData>
    <row r="1" spans="2:7" ht="50.1" customHeight="1" x14ac:dyDescent="0.25"/>
    <row r="2" spans="2:7" ht="20.100000000000001" customHeight="1" x14ac:dyDescent="0.35">
      <c r="B2" s="211" t="s">
        <v>205</v>
      </c>
      <c r="C2" s="211"/>
      <c r="D2" s="211"/>
      <c r="E2" s="211"/>
      <c r="F2" s="211"/>
      <c r="G2" s="211"/>
    </row>
    <row r="3" spans="2:7" ht="20.100000000000001" customHeight="1" x14ac:dyDescent="0.35">
      <c r="B3" s="142" t="s">
        <v>243</v>
      </c>
      <c r="C3" s="142"/>
      <c r="D3" s="142"/>
      <c r="E3" s="142"/>
      <c r="F3" s="142"/>
      <c r="G3" s="142"/>
    </row>
    <row r="4" spans="2:7" ht="20.100000000000001" customHeight="1" x14ac:dyDescent="0.35">
      <c r="B4" s="142" t="s">
        <v>199</v>
      </c>
      <c r="C4" s="142"/>
      <c r="D4" s="142"/>
      <c r="E4" s="142"/>
      <c r="F4" s="142"/>
      <c r="G4" s="142"/>
    </row>
    <row r="5" spans="2:7" ht="4.5" customHeight="1" x14ac:dyDescent="0.25"/>
    <row r="6" spans="2:7" ht="21" x14ac:dyDescent="0.25">
      <c r="B6" s="214" t="s">
        <v>244</v>
      </c>
      <c r="C6" s="214"/>
      <c r="D6" s="214"/>
      <c r="E6" s="214"/>
      <c r="F6" s="214"/>
      <c r="G6" s="214"/>
    </row>
    <row r="7" spans="2:7" ht="3" customHeight="1" x14ac:dyDescent="0.35">
      <c r="B7" s="212"/>
      <c r="C7" s="212"/>
      <c r="D7" s="212"/>
      <c r="E7" s="212"/>
      <c r="F7" s="212"/>
      <c r="G7" s="212"/>
    </row>
    <row r="8" spans="2:7" ht="3" customHeight="1" x14ac:dyDescent="0.35">
      <c r="B8" s="13"/>
      <c r="C8" s="13"/>
      <c r="D8" s="13"/>
      <c r="E8" s="13"/>
      <c r="F8" s="13"/>
      <c r="G8" s="13"/>
    </row>
    <row r="9" spans="2:7" ht="21" x14ac:dyDescent="0.35">
      <c r="B9" s="212" t="s">
        <v>170</v>
      </c>
      <c r="C9" s="212"/>
      <c r="D9" s="212"/>
      <c r="E9" s="212"/>
      <c r="F9" s="212"/>
      <c r="G9" s="212"/>
    </row>
    <row r="10" spans="2:7" ht="4.5" customHeight="1" x14ac:dyDescent="0.25"/>
    <row r="11" spans="2:7" ht="21" x14ac:dyDescent="0.35">
      <c r="B11" s="212" t="s">
        <v>200</v>
      </c>
      <c r="C11" s="212"/>
      <c r="D11" s="212"/>
      <c r="E11" s="212"/>
      <c r="F11" s="212"/>
      <c r="G11" s="212"/>
    </row>
    <row r="12" spans="2:7" ht="21.75" customHeight="1" x14ac:dyDescent="0.3">
      <c r="B12" s="213" t="s">
        <v>5</v>
      </c>
      <c r="C12" s="213"/>
      <c r="D12" s="213"/>
      <c r="E12" s="213"/>
      <c r="F12" s="213"/>
      <c r="G12" s="213"/>
    </row>
    <row r="13" spans="2:7" ht="8.25" customHeight="1" x14ac:dyDescent="0.3">
      <c r="B13" s="17"/>
      <c r="C13" s="17"/>
      <c r="D13" s="17"/>
      <c r="E13" s="17"/>
      <c r="F13" s="17"/>
      <c r="G13" s="17"/>
    </row>
    <row r="14" spans="2:7" s="18" customFormat="1" ht="30" customHeight="1" x14ac:dyDescent="0.25">
      <c r="B14" s="59" t="s">
        <v>0</v>
      </c>
      <c r="C14" s="60" t="s">
        <v>1</v>
      </c>
      <c r="D14" s="60" t="s">
        <v>201</v>
      </c>
      <c r="E14" s="60" t="s">
        <v>175</v>
      </c>
      <c r="F14" s="60" t="s">
        <v>2</v>
      </c>
      <c r="G14" s="60" t="s">
        <v>2</v>
      </c>
    </row>
    <row r="15" spans="2:7" ht="20.100000000000001" customHeight="1" x14ac:dyDescent="0.25">
      <c r="B15" s="140">
        <v>1</v>
      </c>
      <c r="C15" s="141">
        <v>2</v>
      </c>
      <c r="D15" s="141">
        <v>3</v>
      </c>
      <c r="E15" s="141">
        <v>4</v>
      </c>
      <c r="F15" s="141" t="s">
        <v>3</v>
      </c>
      <c r="G15" s="141" t="s">
        <v>4</v>
      </c>
    </row>
    <row r="16" spans="2:7" ht="20.100000000000001" customHeight="1" x14ac:dyDescent="0.25">
      <c r="B16" s="129" t="s">
        <v>6</v>
      </c>
      <c r="C16" s="130">
        <v>1594440.32</v>
      </c>
      <c r="D16" s="131">
        <v>2650849</v>
      </c>
      <c r="E16" s="130">
        <v>2101594.9300000002</v>
      </c>
      <c r="F16" s="131">
        <f t="shared" ref="F16:F37" si="0">E16/C16*100</f>
        <v>131.80768848093356</v>
      </c>
      <c r="G16" s="131">
        <f t="shared" ref="G16:G31" si="1">E16/D16*100</f>
        <v>79.280069517350853</v>
      </c>
    </row>
    <row r="17" spans="2:9" ht="20.100000000000001" customHeight="1" x14ac:dyDescent="0.25">
      <c r="B17" s="129" t="s">
        <v>8</v>
      </c>
      <c r="C17" s="131">
        <v>1560649.64</v>
      </c>
      <c r="D17" s="131">
        <v>2019489</v>
      </c>
      <c r="E17" s="131">
        <v>1991322.92</v>
      </c>
      <c r="F17" s="131">
        <f t="shared" si="0"/>
        <v>127.59576966935384</v>
      </c>
      <c r="G17" s="131">
        <f t="shared" si="1"/>
        <v>98.605286782943608</v>
      </c>
    </row>
    <row r="18" spans="2:9" s="9" customFormat="1" ht="20.100000000000001" customHeight="1" x14ac:dyDescent="0.25">
      <c r="B18" s="132" t="s">
        <v>177</v>
      </c>
      <c r="C18" s="128">
        <f>C16-C17</f>
        <v>33790.680000000168</v>
      </c>
      <c r="D18" s="128">
        <v>0</v>
      </c>
      <c r="E18" s="128">
        <v>110272.01</v>
      </c>
      <c r="F18" s="128">
        <f t="shared" si="0"/>
        <v>326.33853476757338</v>
      </c>
      <c r="G18" s="128">
        <v>0</v>
      </c>
    </row>
    <row r="19" spans="2:9" s="9" customFormat="1" ht="20.100000000000001" customHeight="1" x14ac:dyDescent="0.25">
      <c r="B19" s="132" t="s">
        <v>178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</row>
    <row r="20" spans="2:9" s="9" customFormat="1" ht="20.100000000000001" customHeight="1" x14ac:dyDescent="0.25">
      <c r="B20" s="132" t="s">
        <v>179</v>
      </c>
      <c r="C20" s="128">
        <v>63827.17</v>
      </c>
      <c r="D20" s="128">
        <v>0</v>
      </c>
      <c r="E20" s="128">
        <v>58285.15</v>
      </c>
      <c r="F20" s="128">
        <f t="shared" si="0"/>
        <v>91.317145974042091</v>
      </c>
      <c r="G20" s="128">
        <v>0</v>
      </c>
    </row>
    <row r="21" spans="2:9" s="9" customFormat="1" ht="20.100000000000001" customHeight="1" x14ac:dyDescent="0.25">
      <c r="B21" s="132" t="s">
        <v>180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</row>
    <row r="22" spans="2:9" ht="7.5" customHeight="1" x14ac:dyDescent="0.25">
      <c r="B22" s="134"/>
      <c r="C22" s="128"/>
      <c r="D22" s="128"/>
      <c r="E22" s="128"/>
      <c r="F22" s="128"/>
      <c r="G22" s="128"/>
    </row>
    <row r="23" spans="2:9" ht="20.100000000000001" customHeight="1" x14ac:dyDescent="0.25">
      <c r="B23" s="129" t="s">
        <v>7</v>
      </c>
      <c r="C23" s="131">
        <v>0</v>
      </c>
      <c r="D23" s="131">
        <v>0</v>
      </c>
      <c r="E23" s="131">
        <v>0</v>
      </c>
      <c r="F23" s="131">
        <v>0</v>
      </c>
      <c r="G23" s="131">
        <v>0</v>
      </c>
      <c r="I23" s="12"/>
    </row>
    <row r="24" spans="2:9" ht="20.100000000000001" customHeight="1" x14ac:dyDescent="0.25">
      <c r="B24" s="129" t="s">
        <v>9</v>
      </c>
      <c r="C24" s="131">
        <v>39332.71</v>
      </c>
      <c r="D24" s="131">
        <v>631360</v>
      </c>
      <c r="E24" s="131">
        <v>129405.71</v>
      </c>
      <c r="F24" s="131">
        <f t="shared" si="0"/>
        <v>329.00278165425163</v>
      </c>
      <c r="G24" s="131">
        <f t="shared" si="1"/>
        <v>20.496342815509376</v>
      </c>
    </row>
    <row r="25" spans="2:9" ht="20.100000000000001" customHeight="1" x14ac:dyDescent="0.25">
      <c r="B25" s="133" t="s">
        <v>181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</row>
    <row r="26" spans="2:9" ht="20.100000000000001" customHeight="1" x14ac:dyDescent="0.25">
      <c r="B26" s="133" t="s">
        <v>182</v>
      </c>
      <c r="C26" s="128">
        <v>39332.71</v>
      </c>
      <c r="D26" s="128">
        <v>0</v>
      </c>
      <c r="E26" s="128">
        <v>129405.71</v>
      </c>
      <c r="F26" s="128">
        <f t="shared" si="0"/>
        <v>329.00278165425163</v>
      </c>
      <c r="G26" s="128">
        <v>0</v>
      </c>
    </row>
    <row r="27" spans="2:9" s="9" customFormat="1" ht="20.100000000000001" customHeight="1" x14ac:dyDescent="0.25">
      <c r="B27" s="132" t="s">
        <v>183</v>
      </c>
      <c r="C27" s="128">
        <v>0</v>
      </c>
      <c r="D27" s="128">
        <v>0</v>
      </c>
      <c r="E27" s="128">
        <v>0</v>
      </c>
      <c r="F27" s="128">
        <v>0</v>
      </c>
      <c r="G27" s="128">
        <v>0</v>
      </c>
    </row>
    <row r="28" spans="2:9" s="9" customFormat="1" ht="20.100000000000001" customHeight="1" x14ac:dyDescent="0.25">
      <c r="B28" s="132" t="s">
        <v>184</v>
      </c>
      <c r="C28" s="128">
        <v>0</v>
      </c>
      <c r="D28" s="128">
        <v>0</v>
      </c>
      <c r="E28" s="128">
        <v>0</v>
      </c>
      <c r="F28" s="128">
        <v>0</v>
      </c>
      <c r="G28" s="128">
        <v>0</v>
      </c>
    </row>
    <row r="29" spans="2:9" ht="7.5" customHeight="1" x14ac:dyDescent="0.25">
      <c r="B29" s="134"/>
      <c r="C29" s="128"/>
      <c r="D29" s="128"/>
      <c r="E29" s="128"/>
      <c r="F29" s="128"/>
      <c r="G29" s="128"/>
    </row>
    <row r="30" spans="2:9" s="9" customFormat="1" ht="20.100000000000001" customHeight="1" x14ac:dyDescent="0.25">
      <c r="B30" s="135" t="s">
        <v>185</v>
      </c>
      <c r="C30" s="131">
        <f t="shared" ref="C30:E31" si="2">C16+C23</f>
        <v>1594440.32</v>
      </c>
      <c r="D30" s="131">
        <f t="shared" si="2"/>
        <v>2650849</v>
      </c>
      <c r="E30" s="131">
        <f t="shared" si="2"/>
        <v>2101594.9300000002</v>
      </c>
      <c r="F30" s="131">
        <f t="shared" si="0"/>
        <v>131.80768848093356</v>
      </c>
      <c r="G30" s="131">
        <f t="shared" si="1"/>
        <v>79.280069517350853</v>
      </c>
    </row>
    <row r="31" spans="2:9" s="9" customFormat="1" ht="20.100000000000001" customHeight="1" x14ac:dyDescent="0.25">
      <c r="B31" s="135" t="s">
        <v>75</v>
      </c>
      <c r="C31" s="131">
        <f t="shared" si="2"/>
        <v>1599982.3499999999</v>
      </c>
      <c r="D31" s="131">
        <f t="shared" si="2"/>
        <v>2650849</v>
      </c>
      <c r="E31" s="131">
        <f t="shared" si="2"/>
        <v>2120728.63</v>
      </c>
      <c r="F31" s="131">
        <f t="shared" si="0"/>
        <v>132.54700153411068</v>
      </c>
      <c r="G31" s="131">
        <f t="shared" si="1"/>
        <v>80.001864685615814</v>
      </c>
    </row>
    <row r="32" spans="2:9" s="19" customFormat="1" ht="20.100000000000001" customHeight="1" x14ac:dyDescent="0.25">
      <c r="B32" s="134" t="s">
        <v>186</v>
      </c>
      <c r="C32" s="126">
        <v>0</v>
      </c>
      <c r="D32" s="126">
        <f>D30-D31</f>
        <v>0</v>
      </c>
      <c r="E32" s="126">
        <v>0</v>
      </c>
      <c r="F32" s="126">
        <v>0</v>
      </c>
      <c r="G32" s="126">
        <v>0</v>
      </c>
    </row>
    <row r="33" spans="2:7" s="19" customFormat="1" ht="20.100000000000001" customHeight="1" x14ac:dyDescent="0.25">
      <c r="B33" s="134" t="s">
        <v>187</v>
      </c>
      <c r="C33" s="126">
        <v>5542</v>
      </c>
      <c r="D33" s="126">
        <v>0</v>
      </c>
      <c r="E33" s="30">
        <v>19133.7</v>
      </c>
      <c r="F33" s="126">
        <v>0</v>
      </c>
      <c r="G33" s="126">
        <v>0</v>
      </c>
    </row>
    <row r="34" spans="2:7" s="19" customFormat="1" ht="20.100000000000001" customHeight="1" x14ac:dyDescent="0.25">
      <c r="B34" s="134" t="s">
        <v>188</v>
      </c>
      <c r="C34" s="126">
        <v>63827</v>
      </c>
      <c r="D34" s="126">
        <v>0</v>
      </c>
      <c r="E34" s="126">
        <v>58285</v>
      </c>
      <c r="F34" s="126">
        <f t="shared" si="0"/>
        <v>91.317154182399292</v>
      </c>
      <c r="G34" s="126">
        <v>0</v>
      </c>
    </row>
    <row r="35" spans="2:7" s="9" customFormat="1" ht="20.100000000000001" customHeight="1" x14ac:dyDescent="0.25">
      <c r="B35" s="132" t="s">
        <v>189</v>
      </c>
      <c r="C35" s="128">
        <v>0</v>
      </c>
      <c r="D35" s="128">
        <v>0</v>
      </c>
      <c r="E35" s="128">
        <v>0</v>
      </c>
      <c r="F35" s="128">
        <v>0</v>
      </c>
      <c r="G35" s="128">
        <v>0</v>
      </c>
    </row>
    <row r="36" spans="2:7" ht="9" customHeight="1" x14ac:dyDescent="0.25">
      <c r="B36" s="134"/>
      <c r="C36" s="128"/>
      <c r="D36" s="128"/>
      <c r="E36" s="128"/>
      <c r="F36" s="128"/>
      <c r="G36" s="128"/>
    </row>
    <row r="37" spans="2:7" ht="20.100000000000001" customHeight="1" x14ac:dyDescent="0.25">
      <c r="B37" s="134" t="s">
        <v>190</v>
      </c>
      <c r="C37" s="126">
        <f>C34-C33</f>
        <v>58285</v>
      </c>
      <c r="D37" s="126">
        <v>0</v>
      </c>
      <c r="E37" s="136">
        <f>E34-E33</f>
        <v>39151.300000000003</v>
      </c>
      <c r="F37" s="126">
        <f t="shared" si="0"/>
        <v>67.172171227588578</v>
      </c>
      <c r="G37" s="126">
        <v>0</v>
      </c>
    </row>
    <row r="38" spans="2:7" ht="30" customHeight="1" x14ac:dyDescent="0.3">
      <c r="B38" s="213" t="s">
        <v>14</v>
      </c>
      <c r="C38" s="213"/>
      <c r="D38" s="213"/>
      <c r="E38" s="213"/>
      <c r="F38" s="213"/>
      <c r="G38" s="213"/>
    </row>
    <row r="39" spans="2:7" ht="5.25" customHeight="1" x14ac:dyDescent="0.3">
      <c r="B39" s="17"/>
      <c r="C39" s="17"/>
      <c r="D39" s="17"/>
      <c r="E39" s="17"/>
      <c r="F39" s="17"/>
      <c r="G39" s="17"/>
    </row>
    <row r="40" spans="2:7" ht="29.25" customHeight="1" x14ac:dyDescent="0.25">
      <c r="B40" s="57" t="s">
        <v>10</v>
      </c>
      <c r="C40" s="137" t="s">
        <v>1</v>
      </c>
      <c r="D40" s="137" t="s">
        <v>202</v>
      </c>
      <c r="E40" s="137" t="s">
        <v>175</v>
      </c>
      <c r="F40" s="137" t="s">
        <v>2</v>
      </c>
      <c r="G40" s="137" t="s">
        <v>2</v>
      </c>
    </row>
    <row r="41" spans="2:7" ht="20.100000000000001" customHeight="1" x14ac:dyDescent="0.25">
      <c r="B41" s="132" t="s">
        <v>11</v>
      </c>
      <c r="C41" s="128">
        <v>0</v>
      </c>
      <c r="D41" s="128">
        <v>0</v>
      </c>
      <c r="E41" s="128">
        <v>0</v>
      </c>
      <c r="F41" s="127">
        <v>0</v>
      </c>
      <c r="G41" s="127">
        <v>0</v>
      </c>
    </row>
    <row r="42" spans="2:7" ht="20.100000000000001" customHeight="1" x14ac:dyDescent="0.25">
      <c r="B42" s="132" t="s">
        <v>12</v>
      </c>
      <c r="C42" s="128">
        <v>0</v>
      </c>
      <c r="D42" s="128">
        <v>0</v>
      </c>
      <c r="E42" s="128">
        <v>0</v>
      </c>
      <c r="F42" s="127">
        <v>0</v>
      </c>
      <c r="G42" s="127">
        <v>0</v>
      </c>
    </row>
    <row r="43" spans="2:7" ht="20.100000000000001" customHeight="1" x14ac:dyDescent="0.25">
      <c r="B43" s="134" t="s">
        <v>13</v>
      </c>
      <c r="C43" s="128">
        <v>0</v>
      </c>
      <c r="D43" s="128">
        <v>0</v>
      </c>
      <c r="E43" s="128">
        <v>0</v>
      </c>
      <c r="F43" s="127">
        <v>0</v>
      </c>
      <c r="G43" s="127">
        <v>0</v>
      </c>
    </row>
    <row r="44" spans="2:7" ht="7.5" customHeight="1" x14ac:dyDescent="0.25">
      <c r="B44" s="3"/>
      <c r="C44" s="10"/>
      <c r="D44" s="10"/>
      <c r="E44" s="10"/>
      <c r="F44" s="9"/>
      <c r="G44" s="9"/>
    </row>
    <row r="45" spans="2:7" ht="20.100000000000001" customHeight="1" x14ac:dyDescent="0.25">
      <c r="B45" s="134" t="s">
        <v>168</v>
      </c>
      <c r="C45" s="128">
        <v>0</v>
      </c>
      <c r="D45" s="128">
        <v>0</v>
      </c>
      <c r="E45" s="128">
        <v>0</v>
      </c>
      <c r="F45" s="127">
        <v>0</v>
      </c>
      <c r="G45" s="127">
        <v>0</v>
      </c>
    </row>
    <row r="46" spans="2:7" ht="20.100000000000001" customHeight="1" x14ac:dyDescent="0.25">
      <c r="B46" s="138" t="s">
        <v>169</v>
      </c>
      <c r="C46" s="127">
        <v>0</v>
      </c>
      <c r="D46" s="127">
        <v>0</v>
      </c>
      <c r="E46" s="127">
        <v>0</v>
      </c>
      <c r="F46" s="127">
        <v>0</v>
      </c>
      <c r="G46" s="127">
        <v>0</v>
      </c>
    </row>
  </sheetData>
  <mergeCells count="7">
    <mergeCell ref="B2:G2"/>
    <mergeCell ref="B9:G9"/>
    <mergeCell ref="B12:G12"/>
    <mergeCell ref="B38:G38"/>
    <mergeCell ref="B6:G6"/>
    <mergeCell ref="B7:G7"/>
    <mergeCell ref="B11:G11"/>
  </mergeCells>
  <pageMargins left="0.7" right="0.7" top="0.75" bottom="0.75" header="0.3" footer="0.3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2"/>
  <sheetViews>
    <sheetView topLeftCell="B85" workbookViewId="0">
      <selection activeCell="H116" sqref="H116"/>
    </sheetView>
  </sheetViews>
  <sheetFormatPr defaultRowHeight="15.75" x14ac:dyDescent="0.25"/>
  <cols>
    <col min="1" max="1" width="2.5703125" style="1" customWidth="1"/>
    <col min="2" max="2" width="11.7109375" style="5" customWidth="1"/>
    <col min="3" max="3" width="89.85546875" style="1" customWidth="1"/>
    <col min="4" max="4" width="28" style="1" customWidth="1"/>
    <col min="5" max="5" width="24.85546875" style="197" customWidth="1"/>
    <col min="6" max="6" width="27.5703125" style="1" customWidth="1"/>
    <col min="7" max="7" width="17.5703125" style="1" customWidth="1"/>
    <col min="8" max="8" width="14.28515625" style="1" customWidth="1"/>
    <col min="9" max="9" width="9.140625" style="1"/>
    <col min="10" max="10" width="13.140625" style="1" bestFit="1" customWidth="1"/>
    <col min="11" max="16384" width="9.140625" style="1"/>
  </cols>
  <sheetData>
    <row r="1" spans="2:8" ht="50.1" customHeight="1" x14ac:dyDescent="0.25"/>
    <row r="2" spans="2:8" ht="20.100000000000001" customHeight="1" x14ac:dyDescent="0.25">
      <c r="B2" s="216" t="s">
        <v>205</v>
      </c>
      <c r="C2" s="216"/>
      <c r="D2" s="216"/>
      <c r="E2" s="216"/>
      <c r="F2" s="216"/>
    </row>
    <row r="3" spans="2:8" ht="20.100000000000001" customHeight="1" x14ac:dyDescent="0.25">
      <c r="B3" s="217" t="s">
        <v>243</v>
      </c>
      <c r="C3" s="217"/>
      <c r="D3" s="143"/>
      <c r="E3" s="198"/>
      <c r="F3" s="143"/>
    </row>
    <row r="4" spans="2:8" ht="20.100000000000001" customHeight="1" x14ac:dyDescent="0.25">
      <c r="B4" s="217" t="s">
        <v>199</v>
      </c>
      <c r="C4" s="217"/>
      <c r="D4" s="143"/>
      <c r="E4" s="198"/>
      <c r="F4" s="143"/>
    </row>
    <row r="5" spans="2:8" ht="20.25" customHeight="1" x14ac:dyDescent="0.25">
      <c r="B5" s="214" t="s">
        <v>244</v>
      </c>
      <c r="C5" s="214"/>
      <c r="D5" s="214"/>
      <c r="E5" s="214"/>
      <c r="F5" s="214"/>
      <c r="G5" s="214"/>
      <c r="H5" s="214"/>
    </row>
    <row r="6" spans="2:8" ht="20.25" customHeight="1" x14ac:dyDescent="0.35">
      <c r="B6" s="212" t="s">
        <v>170</v>
      </c>
      <c r="C6" s="212"/>
      <c r="D6" s="212"/>
      <c r="E6" s="212"/>
      <c r="F6" s="212"/>
      <c r="G6" s="212"/>
      <c r="H6" s="212"/>
    </row>
    <row r="7" spans="2:8" ht="48" customHeight="1" x14ac:dyDescent="0.35">
      <c r="B7" s="212" t="s">
        <v>171</v>
      </c>
      <c r="C7" s="212"/>
      <c r="D7" s="212"/>
      <c r="E7" s="212"/>
      <c r="F7" s="212"/>
      <c r="G7" s="212"/>
      <c r="H7" s="212"/>
    </row>
    <row r="8" spans="2:8" ht="24.95" customHeight="1" x14ac:dyDescent="0.3">
      <c r="B8" s="215" t="s">
        <v>15</v>
      </c>
      <c r="C8" s="215"/>
      <c r="D8" s="215"/>
      <c r="E8" s="215"/>
      <c r="F8" s="215"/>
      <c r="G8" s="215"/>
      <c r="H8" s="215"/>
    </row>
    <row r="9" spans="2:8" s="4" customFormat="1" ht="44.25" customHeight="1" x14ac:dyDescent="0.25">
      <c r="B9" s="59" t="s">
        <v>16</v>
      </c>
      <c r="C9" s="59" t="s">
        <v>17</v>
      </c>
      <c r="D9" s="59" t="s">
        <v>1</v>
      </c>
      <c r="E9" s="59" t="s">
        <v>201</v>
      </c>
      <c r="F9" s="59" t="s">
        <v>175</v>
      </c>
      <c r="G9" s="59" t="s">
        <v>2</v>
      </c>
      <c r="H9" s="59" t="s">
        <v>2</v>
      </c>
    </row>
    <row r="10" spans="2:8" s="4" customFormat="1" ht="17.100000000000001" customHeight="1" x14ac:dyDescent="0.25">
      <c r="B10" s="114"/>
      <c r="C10" s="114">
        <v>1</v>
      </c>
      <c r="D10" s="114">
        <v>2</v>
      </c>
      <c r="E10" s="114">
        <v>3</v>
      </c>
      <c r="F10" s="114">
        <v>4</v>
      </c>
      <c r="G10" s="114" t="s">
        <v>3</v>
      </c>
      <c r="H10" s="114" t="s">
        <v>4</v>
      </c>
    </row>
    <row r="11" spans="2:8" ht="17.100000000000001" customHeight="1" x14ac:dyDescent="0.25">
      <c r="B11" s="124">
        <v>6</v>
      </c>
      <c r="C11" s="125" t="s">
        <v>18</v>
      </c>
      <c r="D11" s="126">
        <v>762794</v>
      </c>
      <c r="E11" s="199">
        <f>E12+E23+E26+E29+E35+E39</f>
        <v>2650849</v>
      </c>
      <c r="F11" s="126">
        <v>2101594.9300000002</v>
      </c>
      <c r="G11" s="83">
        <f>F11/D11*100</f>
        <v>275.5127767129789</v>
      </c>
      <c r="H11" s="83">
        <f>F11/E11*100</f>
        <v>79.280069517350853</v>
      </c>
    </row>
    <row r="12" spans="2:8" ht="17.100000000000001" customHeight="1" x14ac:dyDescent="0.25">
      <c r="B12" s="124">
        <v>63</v>
      </c>
      <c r="C12" s="125" t="s">
        <v>19</v>
      </c>
      <c r="D12" s="126">
        <v>1400122.09</v>
      </c>
      <c r="E12" s="199">
        <f>E13+E15+E18+E21</f>
        <v>1798930</v>
      </c>
      <c r="F12" s="126">
        <v>1751252.75</v>
      </c>
      <c r="G12" s="83">
        <f t="shared" ref="G12:G44" si="0">F12/D12*100</f>
        <v>125.07857439775125</v>
      </c>
      <c r="H12" s="83">
        <f t="shared" ref="H12:H44" si="1">F12/E12*100</f>
        <v>97.349688425897625</v>
      </c>
    </row>
    <row r="13" spans="2:8" ht="17.100000000000001" customHeight="1" x14ac:dyDescent="0.25">
      <c r="B13" s="124">
        <v>632</v>
      </c>
      <c r="C13" s="125" t="s">
        <v>20</v>
      </c>
      <c r="D13" s="126">
        <v>700</v>
      </c>
      <c r="E13" s="199">
        <v>0</v>
      </c>
      <c r="F13" s="121">
        <v>0</v>
      </c>
      <c r="G13" s="83">
        <v>0</v>
      </c>
      <c r="H13" s="61">
        <v>0</v>
      </c>
    </row>
    <row r="14" spans="2:8" ht="17.100000000000001" customHeight="1" x14ac:dyDescent="0.25">
      <c r="B14" s="123">
        <v>6323</v>
      </c>
      <c r="C14" s="56" t="s">
        <v>122</v>
      </c>
      <c r="D14" s="121">
        <v>700</v>
      </c>
      <c r="E14" s="200">
        <v>0</v>
      </c>
      <c r="F14" s="121">
        <v>0</v>
      </c>
      <c r="G14" s="83">
        <v>0</v>
      </c>
      <c r="H14" s="83">
        <v>0</v>
      </c>
    </row>
    <row r="15" spans="2:8" ht="17.100000000000001" customHeight="1" x14ac:dyDescent="0.25">
      <c r="B15" s="124">
        <v>633</v>
      </c>
      <c r="C15" s="125" t="s">
        <v>90</v>
      </c>
      <c r="D15" s="126">
        <v>0</v>
      </c>
      <c r="E15" s="199">
        <v>0</v>
      </c>
      <c r="F15" s="121">
        <v>0</v>
      </c>
      <c r="G15" s="83">
        <v>0</v>
      </c>
      <c r="H15" s="61">
        <v>0</v>
      </c>
    </row>
    <row r="16" spans="2:8" ht="17.100000000000001" customHeight="1" x14ac:dyDescent="0.25">
      <c r="B16" s="123">
        <v>6331</v>
      </c>
      <c r="C16" s="56" t="s">
        <v>92</v>
      </c>
      <c r="D16" s="121">
        <v>0</v>
      </c>
      <c r="E16" s="200">
        <v>0</v>
      </c>
      <c r="F16" s="121">
        <v>0</v>
      </c>
      <c r="G16" s="83">
        <v>0</v>
      </c>
      <c r="H16" s="83">
        <v>0</v>
      </c>
    </row>
    <row r="17" spans="2:8" ht="17.100000000000001" customHeight="1" x14ac:dyDescent="0.25">
      <c r="B17" s="123">
        <v>6332</v>
      </c>
      <c r="C17" s="56" t="s">
        <v>93</v>
      </c>
      <c r="D17" s="121">
        <v>0</v>
      </c>
      <c r="E17" s="200">
        <v>0</v>
      </c>
      <c r="F17" s="121">
        <v>0</v>
      </c>
      <c r="G17" s="83">
        <v>0</v>
      </c>
      <c r="H17" s="61">
        <v>0</v>
      </c>
    </row>
    <row r="18" spans="2:8" ht="17.100000000000001" customHeight="1" x14ac:dyDescent="0.25">
      <c r="B18" s="124">
        <v>636</v>
      </c>
      <c r="C18" s="125" t="s">
        <v>21</v>
      </c>
      <c r="D18" s="126">
        <v>1381481.61</v>
      </c>
      <c r="E18" s="199">
        <f>E19+E20</f>
        <v>1772127</v>
      </c>
      <c r="F18" s="128">
        <v>1725677.56</v>
      </c>
      <c r="G18" s="139">
        <f t="shared" si="0"/>
        <v>124.91498601997316</v>
      </c>
      <c r="H18" s="139">
        <f t="shared" si="1"/>
        <v>97.378887630514072</v>
      </c>
    </row>
    <row r="19" spans="2:8" ht="17.100000000000001" customHeight="1" x14ac:dyDescent="0.25">
      <c r="B19" s="123">
        <v>6361</v>
      </c>
      <c r="C19" s="56" t="s">
        <v>22</v>
      </c>
      <c r="D19" s="128">
        <v>1358929.39</v>
      </c>
      <c r="E19" s="201">
        <v>1719768</v>
      </c>
      <c r="F19" s="128">
        <v>1665261.85</v>
      </c>
      <c r="G19" s="139">
        <f t="shared" si="0"/>
        <v>122.5421910994213</v>
      </c>
      <c r="H19" s="139">
        <f t="shared" si="1"/>
        <v>96.830610291620729</v>
      </c>
    </row>
    <row r="20" spans="2:8" ht="17.100000000000001" customHeight="1" x14ac:dyDescent="0.25">
      <c r="B20" s="123">
        <v>6362</v>
      </c>
      <c r="C20" s="56" t="s">
        <v>91</v>
      </c>
      <c r="D20" s="128">
        <v>22552.22</v>
      </c>
      <c r="E20" s="201">
        <v>52359</v>
      </c>
      <c r="F20" s="128">
        <v>60415.71</v>
      </c>
      <c r="G20" s="139">
        <v>0</v>
      </c>
      <c r="H20" s="139">
        <f t="shared" si="1"/>
        <v>115.38744055463243</v>
      </c>
    </row>
    <row r="21" spans="2:8" ht="17.100000000000001" customHeight="1" x14ac:dyDescent="0.25">
      <c r="B21" s="124">
        <v>638</v>
      </c>
      <c r="C21" s="125" t="s">
        <v>94</v>
      </c>
      <c r="D21" s="126">
        <v>17940.48</v>
      </c>
      <c r="E21" s="199">
        <f>E22</f>
        <v>26803</v>
      </c>
      <c r="F21" s="128">
        <v>25517.19</v>
      </c>
      <c r="G21" s="139">
        <f t="shared" si="0"/>
        <v>142.2324820740582</v>
      </c>
      <c r="H21" s="139">
        <f t="shared" si="1"/>
        <v>95.202738499421699</v>
      </c>
    </row>
    <row r="22" spans="2:8" ht="17.100000000000001" customHeight="1" x14ac:dyDescent="0.25">
      <c r="B22" s="123">
        <v>6381</v>
      </c>
      <c r="C22" s="56" t="s">
        <v>95</v>
      </c>
      <c r="D22" s="128">
        <v>17940.48</v>
      </c>
      <c r="E22" s="201">
        <v>26803</v>
      </c>
      <c r="F22" s="128">
        <v>25517.19</v>
      </c>
      <c r="G22" s="139">
        <f t="shared" si="0"/>
        <v>142.2324820740582</v>
      </c>
      <c r="H22" s="139">
        <f t="shared" si="1"/>
        <v>95.202738499421699</v>
      </c>
    </row>
    <row r="23" spans="2:8" ht="17.100000000000001" customHeight="1" x14ac:dyDescent="0.25">
      <c r="B23" s="124">
        <v>64</v>
      </c>
      <c r="C23" s="125" t="s">
        <v>96</v>
      </c>
      <c r="D23" s="126">
        <v>60.34</v>
      </c>
      <c r="E23" s="199">
        <v>0</v>
      </c>
      <c r="F23" s="126">
        <v>76.349999999999994</v>
      </c>
      <c r="G23" s="83">
        <f t="shared" si="0"/>
        <v>126.53297978123963</v>
      </c>
      <c r="H23" s="83">
        <v>0</v>
      </c>
    </row>
    <row r="24" spans="2:8" ht="17.100000000000001" customHeight="1" x14ac:dyDescent="0.25">
      <c r="B24" s="124">
        <v>641</v>
      </c>
      <c r="C24" s="125" t="s">
        <v>97</v>
      </c>
      <c r="D24" s="126">
        <v>60.34</v>
      </c>
      <c r="E24" s="199">
        <v>0</v>
      </c>
      <c r="F24" s="128">
        <v>76.349999999999994</v>
      </c>
      <c r="G24" s="139">
        <f t="shared" si="0"/>
        <v>126.53297978123963</v>
      </c>
      <c r="H24" s="139">
        <v>0</v>
      </c>
    </row>
    <row r="25" spans="2:8" ht="17.100000000000001" customHeight="1" x14ac:dyDescent="0.25">
      <c r="B25" s="123">
        <v>6413</v>
      </c>
      <c r="C25" s="56" t="s">
        <v>98</v>
      </c>
      <c r="D25" s="128">
        <v>60.34</v>
      </c>
      <c r="E25" s="201">
        <v>0</v>
      </c>
      <c r="F25" s="128">
        <v>76.349999999999994</v>
      </c>
      <c r="G25" s="139">
        <f t="shared" si="0"/>
        <v>126.53297978123963</v>
      </c>
      <c r="H25" s="139">
        <v>0</v>
      </c>
    </row>
    <row r="26" spans="2:8" ht="17.100000000000001" customHeight="1" x14ac:dyDescent="0.25">
      <c r="B26" s="124">
        <v>65</v>
      </c>
      <c r="C26" s="125" t="s">
        <v>23</v>
      </c>
      <c r="D26" s="126">
        <v>96106.11</v>
      </c>
      <c r="E26" s="199">
        <v>74583</v>
      </c>
      <c r="F26" s="126">
        <v>114228.97</v>
      </c>
      <c r="G26" s="83">
        <f t="shared" si="0"/>
        <v>118.85713613837872</v>
      </c>
      <c r="H26" s="83">
        <f t="shared" si="1"/>
        <v>153.15684539372242</v>
      </c>
    </row>
    <row r="27" spans="2:8" ht="17.100000000000001" customHeight="1" x14ac:dyDescent="0.25">
      <c r="B27" s="124">
        <v>652</v>
      </c>
      <c r="C27" s="125" t="s">
        <v>24</v>
      </c>
      <c r="D27" s="126">
        <v>96106.11</v>
      </c>
      <c r="E27" s="199">
        <v>74583</v>
      </c>
      <c r="F27" s="128">
        <v>114228.97</v>
      </c>
      <c r="G27" s="139">
        <f t="shared" si="0"/>
        <v>118.85713613837872</v>
      </c>
      <c r="H27" s="139">
        <f t="shared" si="1"/>
        <v>153.15684539372242</v>
      </c>
    </row>
    <row r="28" spans="2:8" ht="17.100000000000001" customHeight="1" x14ac:dyDescent="0.25">
      <c r="B28" s="123">
        <v>6526</v>
      </c>
      <c r="C28" s="56" t="s">
        <v>25</v>
      </c>
      <c r="D28" s="128">
        <v>96106.11</v>
      </c>
      <c r="E28" s="201">
        <v>74583</v>
      </c>
      <c r="F28" s="128">
        <v>114228.97</v>
      </c>
      <c r="G28" s="139">
        <f t="shared" si="0"/>
        <v>118.85713613837872</v>
      </c>
      <c r="H28" s="139">
        <f t="shared" si="1"/>
        <v>153.15684539372242</v>
      </c>
    </row>
    <row r="29" spans="2:8" ht="17.100000000000001" customHeight="1" x14ac:dyDescent="0.25">
      <c r="B29" s="124">
        <v>66</v>
      </c>
      <c r="C29" s="125" t="s">
        <v>26</v>
      </c>
      <c r="D29" s="126">
        <v>18320.240000000002</v>
      </c>
      <c r="E29" s="199">
        <f>E30+E32</f>
        <v>18042</v>
      </c>
      <c r="F29" s="126">
        <v>13450.06</v>
      </c>
      <c r="G29" s="83">
        <f t="shared" si="0"/>
        <v>73.416396291751624</v>
      </c>
      <c r="H29" s="83">
        <f t="shared" si="1"/>
        <v>74.548608801684964</v>
      </c>
    </row>
    <row r="30" spans="2:8" ht="17.100000000000001" customHeight="1" x14ac:dyDescent="0.25">
      <c r="B30" s="124">
        <v>661</v>
      </c>
      <c r="C30" s="125" t="s">
        <v>27</v>
      </c>
      <c r="D30" s="126">
        <v>11466.04</v>
      </c>
      <c r="E30" s="199">
        <f>E31</f>
        <v>16542</v>
      </c>
      <c r="F30" s="128">
        <v>11973.56</v>
      </c>
      <c r="G30" s="139">
        <f t="shared" si="0"/>
        <v>104.42628841343652</v>
      </c>
      <c r="H30" s="139">
        <f t="shared" si="1"/>
        <v>72.382783218474188</v>
      </c>
    </row>
    <row r="31" spans="2:8" ht="17.100000000000001" customHeight="1" x14ac:dyDescent="0.25">
      <c r="B31" s="123">
        <v>6615</v>
      </c>
      <c r="C31" s="56" t="s">
        <v>28</v>
      </c>
      <c r="D31" s="128">
        <v>11466.04</v>
      </c>
      <c r="E31" s="201">
        <v>16542</v>
      </c>
      <c r="F31" s="128">
        <v>11973.56</v>
      </c>
      <c r="G31" s="139">
        <f t="shared" si="0"/>
        <v>104.42628841343652</v>
      </c>
      <c r="H31" s="139">
        <f t="shared" si="1"/>
        <v>72.382783218474188</v>
      </c>
    </row>
    <row r="32" spans="2:8" ht="17.100000000000001" customHeight="1" x14ac:dyDescent="0.25">
      <c r="B32" s="124">
        <v>663</v>
      </c>
      <c r="C32" s="125" t="s">
        <v>29</v>
      </c>
      <c r="D32" s="126">
        <v>6854.2</v>
      </c>
      <c r="E32" s="199">
        <v>1500</v>
      </c>
      <c r="F32" s="128">
        <v>1476.5</v>
      </c>
      <c r="G32" s="139">
        <f t="shared" si="0"/>
        <v>21.541536576113916</v>
      </c>
      <c r="H32" s="139">
        <f t="shared" si="1"/>
        <v>98.433333333333323</v>
      </c>
    </row>
    <row r="33" spans="2:8" ht="17.100000000000001" customHeight="1" x14ac:dyDescent="0.25">
      <c r="B33" s="123">
        <v>6631</v>
      </c>
      <c r="C33" s="56" t="s">
        <v>99</v>
      </c>
      <c r="D33" s="128">
        <v>1049.78</v>
      </c>
      <c r="E33" s="201">
        <v>1500</v>
      </c>
      <c r="F33" s="128">
        <v>1476.5</v>
      </c>
      <c r="G33" s="139">
        <f t="shared" si="0"/>
        <v>140.64851683209815</v>
      </c>
      <c r="H33" s="139">
        <f t="shared" si="1"/>
        <v>98.433333333333323</v>
      </c>
    </row>
    <row r="34" spans="2:8" ht="17.100000000000001" customHeight="1" x14ac:dyDescent="0.25">
      <c r="B34" s="123">
        <v>6632</v>
      </c>
      <c r="C34" s="56" t="s">
        <v>30</v>
      </c>
      <c r="D34" s="128">
        <v>5804.42</v>
      </c>
      <c r="E34" s="201">
        <v>0</v>
      </c>
      <c r="F34" s="128">
        <v>0</v>
      </c>
      <c r="G34" s="139">
        <f t="shared" si="0"/>
        <v>0</v>
      </c>
      <c r="H34" s="139">
        <v>0</v>
      </c>
    </row>
    <row r="35" spans="2:8" ht="17.100000000000001" customHeight="1" x14ac:dyDescent="0.25">
      <c r="B35" s="124">
        <v>67</v>
      </c>
      <c r="C35" s="125" t="s">
        <v>31</v>
      </c>
      <c r="D35" s="126">
        <v>77458.320000000007</v>
      </c>
      <c r="E35" s="199">
        <f>E36</f>
        <v>759294</v>
      </c>
      <c r="F35" s="126">
        <v>221943</v>
      </c>
      <c r="G35" s="83">
        <f t="shared" si="0"/>
        <v>286.5321633621798</v>
      </c>
      <c r="H35" s="83">
        <f t="shared" si="1"/>
        <v>29.230179614220582</v>
      </c>
    </row>
    <row r="36" spans="2:8" ht="17.100000000000001" customHeight="1" x14ac:dyDescent="0.25">
      <c r="B36" s="123">
        <v>671</v>
      </c>
      <c r="C36" s="56" t="s">
        <v>32</v>
      </c>
      <c r="D36" s="128">
        <v>77458.320000000007</v>
      </c>
      <c r="E36" s="201">
        <f>E37+E38</f>
        <v>759294</v>
      </c>
      <c r="F36" s="128">
        <v>221943</v>
      </c>
      <c r="G36" s="139">
        <f t="shared" si="0"/>
        <v>286.5321633621798</v>
      </c>
      <c r="H36" s="139">
        <f t="shared" si="1"/>
        <v>29.230179614220582</v>
      </c>
    </row>
    <row r="37" spans="2:8" ht="17.100000000000001" customHeight="1" x14ac:dyDescent="0.25">
      <c r="B37" s="123">
        <v>6711</v>
      </c>
      <c r="C37" s="56" t="s">
        <v>33</v>
      </c>
      <c r="D37" s="128">
        <v>77458.320000000007</v>
      </c>
      <c r="E37" s="201">
        <v>641428</v>
      </c>
      <c r="F37" s="128">
        <v>104076.85</v>
      </c>
      <c r="G37" s="139">
        <f t="shared" si="0"/>
        <v>134.36497202624585</v>
      </c>
      <c r="H37" s="139">
        <f t="shared" si="1"/>
        <v>16.225803987353217</v>
      </c>
    </row>
    <row r="38" spans="2:8" ht="17.100000000000001" customHeight="1" x14ac:dyDescent="0.25">
      <c r="B38" s="123">
        <v>6712</v>
      </c>
      <c r="C38" s="56" t="s">
        <v>34</v>
      </c>
      <c r="D38" s="128">
        <v>0</v>
      </c>
      <c r="E38" s="201">
        <v>117866</v>
      </c>
      <c r="F38" s="128">
        <v>117866.15</v>
      </c>
      <c r="G38" s="139">
        <v>0</v>
      </c>
      <c r="H38" s="139">
        <v>0</v>
      </c>
    </row>
    <row r="39" spans="2:8" ht="17.100000000000001" customHeight="1" x14ac:dyDescent="0.25">
      <c r="B39" s="124">
        <v>68</v>
      </c>
      <c r="C39" s="125" t="s">
        <v>100</v>
      </c>
      <c r="D39" s="126">
        <v>2373.2199999999998</v>
      </c>
      <c r="E39" s="199">
        <v>0</v>
      </c>
      <c r="F39" s="126">
        <v>643.79999999999995</v>
      </c>
      <c r="G39" s="83">
        <f t="shared" si="0"/>
        <v>27.127699918254521</v>
      </c>
      <c r="H39" s="83">
        <v>0</v>
      </c>
    </row>
    <row r="40" spans="2:8" ht="17.100000000000001" customHeight="1" x14ac:dyDescent="0.25">
      <c r="B40" s="123">
        <v>683</v>
      </c>
      <c r="C40" s="56" t="s">
        <v>101</v>
      </c>
      <c r="D40" s="128">
        <v>2373.2199999999998</v>
      </c>
      <c r="E40" s="201">
        <v>0</v>
      </c>
      <c r="F40" s="128">
        <v>643.79999999999995</v>
      </c>
      <c r="G40" s="139">
        <f t="shared" si="0"/>
        <v>27.127699918254521</v>
      </c>
      <c r="H40" s="139">
        <v>0</v>
      </c>
    </row>
    <row r="41" spans="2:8" ht="17.100000000000001" customHeight="1" x14ac:dyDescent="0.25">
      <c r="B41" s="123">
        <v>7</v>
      </c>
      <c r="C41" s="56" t="s">
        <v>35</v>
      </c>
      <c r="D41" s="128">
        <v>0</v>
      </c>
      <c r="E41" s="201">
        <v>0</v>
      </c>
      <c r="F41" s="128">
        <v>0</v>
      </c>
      <c r="G41" s="139">
        <v>0</v>
      </c>
      <c r="H41" s="139">
        <v>0</v>
      </c>
    </row>
    <row r="42" spans="2:8" ht="17.100000000000001" customHeight="1" x14ac:dyDescent="0.25">
      <c r="B42" s="124">
        <v>72</v>
      </c>
      <c r="C42" s="125" t="s">
        <v>36</v>
      </c>
      <c r="D42" s="126">
        <v>0</v>
      </c>
      <c r="E42" s="199">
        <v>0</v>
      </c>
      <c r="F42" s="126">
        <v>0</v>
      </c>
      <c r="G42" s="83">
        <v>0</v>
      </c>
      <c r="H42" s="83">
        <v>0</v>
      </c>
    </row>
    <row r="43" spans="2:8" ht="17.100000000000001" customHeight="1" x14ac:dyDescent="0.25">
      <c r="B43" s="124">
        <v>73</v>
      </c>
      <c r="C43" s="125" t="s">
        <v>116</v>
      </c>
      <c r="D43" s="126">
        <v>0</v>
      </c>
      <c r="E43" s="199">
        <v>0</v>
      </c>
      <c r="F43" s="126">
        <v>0</v>
      </c>
      <c r="G43" s="83">
        <v>0</v>
      </c>
      <c r="H43" s="83">
        <v>0</v>
      </c>
    </row>
    <row r="44" spans="2:8" s="15" customFormat="1" ht="17.100000000000001" customHeight="1" x14ac:dyDescent="0.3">
      <c r="B44" s="202"/>
      <c r="C44" s="203" t="s">
        <v>37</v>
      </c>
      <c r="D44" s="204">
        <f>D12+D23+D26+D29+D35+D39</f>
        <v>1594440.3200000003</v>
      </c>
      <c r="E44" s="204">
        <f>E12+E26+E29+E35</f>
        <v>2650849</v>
      </c>
      <c r="F44" s="204">
        <f>F12+F23+F26+F29+F35+F39</f>
        <v>2101594.9299999997</v>
      </c>
      <c r="G44" s="210">
        <f t="shared" si="0"/>
        <v>131.80768848093351</v>
      </c>
      <c r="H44" s="210">
        <f t="shared" si="1"/>
        <v>79.280069517350853</v>
      </c>
    </row>
    <row r="45" spans="2:8" ht="46.5" customHeight="1" x14ac:dyDescent="0.25"/>
    <row r="46" spans="2:8" ht="24.95" customHeight="1" x14ac:dyDescent="0.3">
      <c r="B46" s="215" t="s">
        <v>39</v>
      </c>
      <c r="C46" s="215"/>
      <c r="D46" s="215"/>
      <c r="E46" s="215"/>
      <c r="F46" s="215"/>
      <c r="G46" s="215"/>
      <c r="H46" s="215"/>
    </row>
    <row r="47" spans="2:8" ht="47.25" x14ac:dyDescent="0.25">
      <c r="B47" s="205" t="s">
        <v>38</v>
      </c>
      <c r="C47" s="205" t="s">
        <v>17</v>
      </c>
      <c r="D47" s="205" t="s">
        <v>1</v>
      </c>
      <c r="E47" s="205" t="s">
        <v>248</v>
      </c>
      <c r="F47" s="205" t="s">
        <v>175</v>
      </c>
      <c r="G47" s="205" t="s">
        <v>2</v>
      </c>
      <c r="H47" s="205" t="s">
        <v>2</v>
      </c>
    </row>
    <row r="48" spans="2:8" x14ac:dyDescent="0.25">
      <c r="B48" s="114"/>
      <c r="C48" s="114">
        <v>1</v>
      </c>
      <c r="D48" s="114">
        <v>2</v>
      </c>
      <c r="E48" s="114">
        <v>3</v>
      </c>
      <c r="F48" s="114">
        <v>4</v>
      </c>
      <c r="G48" s="114" t="s">
        <v>3</v>
      </c>
      <c r="H48" s="114" t="s">
        <v>4</v>
      </c>
    </row>
    <row r="49" spans="2:10" ht="17.100000000000001" customHeight="1" x14ac:dyDescent="0.25">
      <c r="B49" s="206">
        <v>3</v>
      </c>
      <c r="C49" s="207" t="s">
        <v>40</v>
      </c>
      <c r="D49" s="208">
        <v>1560649.64</v>
      </c>
      <c r="E49" s="209">
        <f>E50+E59+E89+E93+E96</f>
        <v>2019489</v>
      </c>
      <c r="F49" s="208">
        <v>1991322.92</v>
      </c>
      <c r="G49" s="208">
        <f>F49/D49*100</f>
        <v>127.59576966935384</v>
      </c>
      <c r="H49" s="208">
        <f>F49/E49*100</f>
        <v>98.605286782943608</v>
      </c>
    </row>
    <row r="50" spans="2:10" ht="17.100000000000001" customHeight="1" x14ac:dyDescent="0.25">
      <c r="B50" s="206">
        <v>31</v>
      </c>
      <c r="C50" s="207" t="s">
        <v>41</v>
      </c>
      <c r="D50" s="208">
        <v>1309786.23</v>
      </c>
      <c r="E50" s="209">
        <f>E51+E55+E56</f>
        <v>1651079</v>
      </c>
      <c r="F50" s="208">
        <v>1630574.45</v>
      </c>
      <c r="G50" s="208">
        <f t="shared" ref="G50:G111" si="2">F50/D50*100</f>
        <v>124.49164700716085</v>
      </c>
      <c r="H50" s="208">
        <f t="shared" ref="H50:H111" si="3">F50/E50*100</f>
        <v>98.758112119407969</v>
      </c>
      <c r="J50" s="8"/>
    </row>
    <row r="51" spans="2:10" ht="17.100000000000001" customHeight="1" x14ac:dyDescent="0.25">
      <c r="B51" s="206">
        <v>311</v>
      </c>
      <c r="C51" s="207" t="s">
        <v>127</v>
      </c>
      <c r="D51" s="208">
        <v>1075287.6200000001</v>
      </c>
      <c r="E51" s="209">
        <f>E52+E53+E54</f>
        <v>1370734</v>
      </c>
      <c r="F51" s="208">
        <v>1353418.04</v>
      </c>
      <c r="G51" s="208">
        <f t="shared" si="2"/>
        <v>125.86567675725682</v>
      </c>
      <c r="H51" s="208">
        <f t="shared" si="3"/>
        <v>98.736738127163989</v>
      </c>
      <c r="J51" s="8"/>
    </row>
    <row r="52" spans="2:10" ht="17.100000000000001" customHeight="1" x14ac:dyDescent="0.25">
      <c r="B52" s="123">
        <v>3111</v>
      </c>
      <c r="C52" s="56" t="s">
        <v>42</v>
      </c>
      <c r="D52" s="121">
        <v>1066742.0900000001</v>
      </c>
      <c r="E52" s="200">
        <v>1370734</v>
      </c>
      <c r="F52" s="121">
        <v>1353418.04</v>
      </c>
      <c r="G52" s="121">
        <f t="shared" si="2"/>
        <v>126.87397007087252</v>
      </c>
      <c r="H52" s="121">
        <f t="shared" si="3"/>
        <v>98.736738127163989</v>
      </c>
    </row>
    <row r="53" spans="2:10" ht="17.100000000000001" customHeight="1" x14ac:dyDescent="0.25">
      <c r="B53" s="123">
        <v>3113</v>
      </c>
      <c r="C53" s="56" t="s">
        <v>102</v>
      </c>
      <c r="D53" s="121">
        <v>8545.5300000000007</v>
      </c>
      <c r="E53" s="200">
        <v>0</v>
      </c>
      <c r="F53" s="121">
        <v>0</v>
      </c>
      <c r="G53" s="121">
        <f t="shared" si="2"/>
        <v>0</v>
      </c>
      <c r="H53" s="121">
        <v>0</v>
      </c>
    </row>
    <row r="54" spans="2:10" ht="17.100000000000001" customHeight="1" x14ac:dyDescent="0.25">
      <c r="B54" s="123">
        <v>3114</v>
      </c>
      <c r="C54" s="56" t="s">
        <v>103</v>
      </c>
      <c r="D54" s="121">
        <v>0</v>
      </c>
      <c r="E54" s="200">
        <v>0</v>
      </c>
      <c r="F54" s="121">
        <v>0</v>
      </c>
      <c r="G54" s="121">
        <v>0</v>
      </c>
      <c r="H54" s="121">
        <v>0</v>
      </c>
    </row>
    <row r="55" spans="2:10" ht="17.100000000000001" customHeight="1" x14ac:dyDescent="0.25">
      <c r="B55" s="206">
        <v>312</v>
      </c>
      <c r="C55" s="207" t="s">
        <v>43</v>
      </c>
      <c r="D55" s="208">
        <v>60466.15</v>
      </c>
      <c r="E55" s="209">
        <v>59844</v>
      </c>
      <c r="F55" s="208">
        <v>60053.54</v>
      </c>
      <c r="G55" s="208">
        <f t="shared" si="2"/>
        <v>99.31761820456569</v>
      </c>
      <c r="H55" s="208">
        <f t="shared" si="3"/>
        <v>100.35014370697147</v>
      </c>
    </row>
    <row r="56" spans="2:10" ht="17.100000000000001" customHeight="1" x14ac:dyDescent="0.25">
      <c r="B56" s="206">
        <v>313</v>
      </c>
      <c r="C56" s="207" t="s">
        <v>44</v>
      </c>
      <c r="D56" s="208">
        <v>174032.46</v>
      </c>
      <c r="E56" s="209">
        <f>E57+E58</f>
        <v>220501</v>
      </c>
      <c r="F56" s="208">
        <v>217102.87</v>
      </c>
      <c r="G56" s="208">
        <f t="shared" si="2"/>
        <v>124.74849232148992</v>
      </c>
      <c r="H56" s="208">
        <f t="shared" si="3"/>
        <v>98.458904948276881</v>
      </c>
    </row>
    <row r="57" spans="2:10" ht="17.100000000000001" customHeight="1" x14ac:dyDescent="0.25">
      <c r="B57" s="123">
        <v>3132</v>
      </c>
      <c r="C57" s="56" t="s">
        <v>45</v>
      </c>
      <c r="D57" s="121">
        <v>174032.46</v>
      </c>
      <c r="E57" s="200">
        <v>220501</v>
      </c>
      <c r="F57" s="121">
        <v>217102.87</v>
      </c>
      <c r="G57" s="121">
        <f t="shared" si="2"/>
        <v>124.74849232148992</v>
      </c>
      <c r="H57" s="121">
        <f t="shared" si="3"/>
        <v>98.458904948276881</v>
      </c>
    </row>
    <row r="58" spans="2:10" ht="17.100000000000001" customHeight="1" x14ac:dyDescent="0.25">
      <c r="B58" s="123">
        <v>3133</v>
      </c>
      <c r="C58" s="56" t="s">
        <v>46</v>
      </c>
      <c r="D58" s="121">
        <v>0</v>
      </c>
      <c r="E58" s="200">
        <v>0</v>
      </c>
      <c r="F58" s="121">
        <v>0</v>
      </c>
      <c r="G58" s="121">
        <v>0</v>
      </c>
      <c r="H58" s="121">
        <v>0</v>
      </c>
    </row>
    <row r="59" spans="2:10" ht="17.100000000000001" customHeight="1" x14ac:dyDescent="0.25">
      <c r="B59" s="206">
        <v>32</v>
      </c>
      <c r="C59" s="207" t="s">
        <v>47</v>
      </c>
      <c r="D59" s="208">
        <v>242384.61</v>
      </c>
      <c r="E59" s="209">
        <f>E60+E65+E72+E82+E83</f>
        <v>366658</v>
      </c>
      <c r="F59" s="208">
        <v>358666.57</v>
      </c>
      <c r="G59" s="208">
        <f t="shared" si="2"/>
        <v>147.97415149418936</v>
      </c>
      <c r="H59" s="208">
        <f t="shared" si="3"/>
        <v>97.820467574688124</v>
      </c>
    </row>
    <row r="60" spans="2:10" ht="17.100000000000001" customHeight="1" x14ac:dyDescent="0.25">
      <c r="B60" s="206">
        <v>321</v>
      </c>
      <c r="C60" s="207" t="s">
        <v>48</v>
      </c>
      <c r="D60" s="208">
        <v>38443.9</v>
      </c>
      <c r="E60" s="209">
        <f>E61+E62+E63+E64</f>
        <v>43412</v>
      </c>
      <c r="F60" s="208">
        <v>44098.7</v>
      </c>
      <c r="G60" s="208">
        <f t="shared" si="2"/>
        <v>114.70922565088348</v>
      </c>
      <c r="H60" s="208">
        <f t="shared" si="3"/>
        <v>101.58182069473878</v>
      </c>
    </row>
    <row r="61" spans="2:10" ht="17.100000000000001" customHeight="1" x14ac:dyDescent="0.25">
      <c r="B61" s="123">
        <v>3211</v>
      </c>
      <c r="C61" s="56" t="s">
        <v>49</v>
      </c>
      <c r="D61" s="128">
        <v>5821.13</v>
      </c>
      <c r="E61" s="201">
        <v>7082</v>
      </c>
      <c r="F61" s="128">
        <v>8714.43</v>
      </c>
      <c r="G61" s="128">
        <f t="shared" si="2"/>
        <v>149.70340810117625</v>
      </c>
      <c r="H61" s="128">
        <f t="shared" si="3"/>
        <v>123.05040948884496</v>
      </c>
    </row>
    <row r="62" spans="2:10" ht="17.100000000000001" customHeight="1" x14ac:dyDescent="0.25">
      <c r="B62" s="123">
        <v>3212</v>
      </c>
      <c r="C62" s="56" t="s">
        <v>50</v>
      </c>
      <c r="D62" s="128">
        <v>32081.41</v>
      </c>
      <c r="E62" s="201">
        <v>36175</v>
      </c>
      <c r="F62" s="128">
        <v>34939.269999999997</v>
      </c>
      <c r="G62" s="128">
        <f t="shared" si="2"/>
        <v>108.9081496106312</v>
      </c>
      <c r="H62" s="128">
        <f t="shared" si="3"/>
        <v>96.584022114720099</v>
      </c>
    </row>
    <row r="63" spans="2:10" ht="17.100000000000001" customHeight="1" x14ac:dyDescent="0.25">
      <c r="B63" s="123">
        <v>3213</v>
      </c>
      <c r="C63" s="56" t="s">
        <v>51</v>
      </c>
      <c r="D63" s="128">
        <v>483.87</v>
      </c>
      <c r="E63" s="201">
        <v>155</v>
      </c>
      <c r="F63" s="128">
        <v>445</v>
      </c>
      <c r="G63" s="128">
        <f t="shared" si="2"/>
        <v>91.966850600367863</v>
      </c>
      <c r="H63" s="128">
        <f t="shared" si="3"/>
        <v>287.09677419354841</v>
      </c>
    </row>
    <row r="64" spans="2:10" ht="17.100000000000001" customHeight="1" x14ac:dyDescent="0.25">
      <c r="B64" s="123">
        <v>3214</v>
      </c>
      <c r="C64" s="56" t="s">
        <v>104</v>
      </c>
      <c r="D64" s="128">
        <v>57.49</v>
      </c>
      <c r="E64" s="201">
        <v>0</v>
      </c>
      <c r="F64" s="128">
        <v>0</v>
      </c>
      <c r="G64" s="128">
        <f t="shared" si="2"/>
        <v>0</v>
      </c>
      <c r="H64" s="128">
        <v>0</v>
      </c>
    </row>
    <row r="65" spans="2:8" ht="17.100000000000001" customHeight="1" x14ac:dyDescent="0.25">
      <c r="B65" s="206">
        <v>322</v>
      </c>
      <c r="C65" s="207" t="s">
        <v>52</v>
      </c>
      <c r="D65" s="208">
        <v>154897.95000000001</v>
      </c>
      <c r="E65" s="209">
        <f>E66+E67+E68+E69+E70+E71</f>
        <v>159866</v>
      </c>
      <c r="F65" s="208">
        <v>203416.77</v>
      </c>
      <c r="G65" s="208">
        <f t="shared" si="2"/>
        <v>131.3230872325941</v>
      </c>
      <c r="H65" s="208">
        <f t="shared" si="3"/>
        <v>127.24204646391352</v>
      </c>
    </row>
    <row r="66" spans="2:8" ht="17.100000000000001" customHeight="1" x14ac:dyDescent="0.25">
      <c r="B66" s="123">
        <v>3221</v>
      </c>
      <c r="C66" s="56" t="s">
        <v>53</v>
      </c>
      <c r="D66" s="128">
        <v>17393.82</v>
      </c>
      <c r="E66" s="201">
        <v>16162</v>
      </c>
      <c r="F66" s="128">
        <v>21838.19</v>
      </c>
      <c r="G66" s="128">
        <f t="shared" si="2"/>
        <v>125.55143148543561</v>
      </c>
      <c r="H66" s="128">
        <f t="shared" si="3"/>
        <v>135.12059151095161</v>
      </c>
    </row>
    <row r="67" spans="2:8" ht="17.100000000000001" customHeight="1" x14ac:dyDescent="0.25">
      <c r="B67" s="123">
        <v>3222</v>
      </c>
      <c r="C67" s="56" t="s">
        <v>105</v>
      </c>
      <c r="D67" s="128">
        <v>104115.68</v>
      </c>
      <c r="E67" s="201">
        <v>89655</v>
      </c>
      <c r="F67" s="128">
        <v>121122.98</v>
      </c>
      <c r="G67" s="128">
        <f t="shared" si="2"/>
        <v>116.33500352684629</v>
      </c>
      <c r="H67" s="128">
        <f t="shared" si="3"/>
        <v>135.09896826724665</v>
      </c>
    </row>
    <row r="68" spans="2:8" ht="17.100000000000001" customHeight="1" x14ac:dyDescent="0.25">
      <c r="B68" s="123">
        <v>3223</v>
      </c>
      <c r="C68" s="56" t="s">
        <v>54</v>
      </c>
      <c r="D68" s="128">
        <v>25944.27</v>
      </c>
      <c r="E68" s="201">
        <v>45547</v>
      </c>
      <c r="F68" s="128">
        <v>54053.51</v>
      </c>
      <c r="G68" s="128">
        <f t="shared" si="2"/>
        <v>208.34469422342585</v>
      </c>
      <c r="H68" s="128">
        <f t="shared" si="3"/>
        <v>118.67633433596066</v>
      </c>
    </row>
    <row r="69" spans="2:8" ht="17.100000000000001" customHeight="1" x14ac:dyDescent="0.25">
      <c r="B69" s="123">
        <v>3224</v>
      </c>
      <c r="C69" s="56" t="s">
        <v>55</v>
      </c>
      <c r="D69" s="128">
        <v>4569.1400000000003</v>
      </c>
      <c r="E69" s="201">
        <v>4950</v>
      </c>
      <c r="F69" s="128">
        <v>5960.94</v>
      </c>
      <c r="G69" s="128">
        <f t="shared" si="2"/>
        <v>130.46087447528416</v>
      </c>
      <c r="H69" s="128">
        <f t="shared" si="3"/>
        <v>120.4230303030303</v>
      </c>
    </row>
    <row r="70" spans="2:8" ht="17.100000000000001" customHeight="1" x14ac:dyDescent="0.25">
      <c r="B70" s="123">
        <v>3225</v>
      </c>
      <c r="C70" s="56" t="s">
        <v>106</v>
      </c>
      <c r="D70" s="128">
        <v>2446.29</v>
      </c>
      <c r="E70" s="201">
        <v>1000</v>
      </c>
      <c r="F70" s="128">
        <v>72.11</v>
      </c>
      <c r="G70" s="128">
        <f t="shared" si="2"/>
        <v>2.947729010051956</v>
      </c>
      <c r="H70" s="128">
        <f t="shared" si="3"/>
        <v>7.2109999999999994</v>
      </c>
    </row>
    <row r="71" spans="2:8" ht="17.100000000000001" customHeight="1" x14ac:dyDescent="0.25">
      <c r="B71" s="123">
        <v>3227</v>
      </c>
      <c r="C71" s="56" t="s">
        <v>107</v>
      </c>
      <c r="D71" s="128">
        <v>428.75</v>
      </c>
      <c r="E71" s="201">
        <v>2552</v>
      </c>
      <c r="F71" s="128">
        <v>369.04</v>
      </c>
      <c r="G71" s="128">
        <f t="shared" si="2"/>
        <v>86.073469387755111</v>
      </c>
      <c r="H71" s="128">
        <f t="shared" si="3"/>
        <v>14.460815047021944</v>
      </c>
    </row>
    <row r="72" spans="2:8" ht="17.100000000000001" customHeight="1" x14ac:dyDescent="0.25">
      <c r="B72" s="206">
        <v>323</v>
      </c>
      <c r="C72" s="207" t="s">
        <v>56</v>
      </c>
      <c r="D72" s="208">
        <v>40447.85</v>
      </c>
      <c r="E72" s="209">
        <f>E73+E74+E75+E76+E77+E78+E79+E80+E81</f>
        <v>140839</v>
      </c>
      <c r="F72" s="208">
        <v>98131.23</v>
      </c>
      <c r="G72" s="208">
        <f t="shared" si="2"/>
        <v>242.61173338014257</v>
      </c>
      <c r="H72" s="208">
        <f t="shared" si="3"/>
        <v>69.676176343200396</v>
      </c>
    </row>
    <row r="73" spans="2:8" ht="17.100000000000001" customHeight="1" x14ac:dyDescent="0.25">
      <c r="B73" s="123">
        <v>3231</v>
      </c>
      <c r="C73" s="56" t="s">
        <v>57</v>
      </c>
      <c r="D73" s="128">
        <v>8650.0300000000007</v>
      </c>
      <c r="E73" s="201">
        <v>7247</v>
      </c>
      <c r="F73" s="128">
        <v>3435.68</v>
      </c>
      <c r="G73" s="128">
        <f t="shared" si="2"/>
        <v>39.718706177897644</v>
      </c>
      <c r="H73" s="128">
        <f t="shared" si="3"/>
        <v>47.408306885607836</v>
      </c>
    </row>
    <row r="74" spans="2:8" ht="17.100000000000001" customHeight="1" x14ac:dyDescent="0.25">
      <c r="B74" s="123">
        <v>3232</v>
      </c>
      <c r="C74" s="56" t="s">
        <v>58</v>
      </c>
      <c r="D74" s="128">
        <v>10211.59</v>
      </c>
      <c r="E74" s="201">
        <v>91360</v>
      </c>
      <c r="F74" s="128">
        <v>60168.94</v>
      </c>
      <c r="G74" s="128">
        <f t="shared" si="2"/>
        <v>589.22205063070498</v>
      </c>
      <c r="H74" s="128">
        <f t="shared" si="3"/>
        <v>65.859172504378279</v>
      </c>
    </row>
    <row r="75" spans="2:8" ht="17.100000000000001" customHeight="1" x14ac:dyDescent="0.25">
      <c r="B75" s="123">
        <v>3233</v>
      </c>
      <c r="C75" s="56" t="s">
        <v>108</v>
      </c>
      <c r="D75" s="128">
        <v>127.44</v>
      </c>
      <c r="E75" s="201">
        <v>130</v>
      </c>
      <c r="F75" s="128">
        <v>1096.29</v>
      </c>
      <c r="G75" s="128">
        <f t="shared" si="2"/>
        <v>860.2401129943504</v>
      </c>
      <c r="H75" s="128">
        <f t="shared" si="3"/>
        <v>843.3</v>
      </c>
    </row>
    <row r="76" spans="2:8" ht="17.100000000000001" customHeight="1" x14ac:dyDescent="0.25">
      <c r="B76" s="123">
        <v>3234</v>
      </c>
      <c r="C76" s="56" t="s">
        <v>59</v>
      </c>
      <c r="D76" s="128">
        <v>10468.77</v>
      </c>
      <c r="E76" s="201">
        <v>7545</v>
      </c>
      <c r="F76" s="128">
        <v>12550.41</v>
      </c>
      <c r="G76" s="128">
        <f t="shared" si="2"/>
        <v>119.88428440017307</v>
      </c>
      <c r="H76" s="128">
        <f t="shared" si="3"/>
        <v>166.34075546719683</v>
      </c>
    </row>
    <row r="77" spans="2:8" ht="17.100000000000001" customHeight="1" x14ac:dyDescent="0.25">
      <c r="B77" s="123">
        <v>3235</v>
      </c>
      <c r="C77" s="56" t="s">
        <v>109</v>
      </c>
      <c r="D77" s="128">
        <v>2392.7600000000002</v>
      </c>
      <c r="E77" s="201">
        <v>2630</v>
      </c>
      <c r="F77" s="128">
        <v>2773.61</v>
      </c>
      <c r="G77" s="128">
        <f t="shared" si="2"/>
        <v>115.91676557615473</v>
      </c>
      <c r="H77" s="128">
        <f t="shared" si="3"/>
        <v>105.46045627376427</v>
      </c>
    </row>
    <row r="78" spans="2:8" ht="17.100000000000001" customHeight="1" x14ac:dyDescent="0.25">
      <c r="B78" s="123">
        <v>3236</v>
      </c>
      <c r="C78" s="56" t="s">
        <v>123</v>
      </c>
      <c r="D78" s="128">
        <v>3048.33</v>
      </c>
      <c r="E78" s="201">
        <v>4300</v>
      </c>
      <c r="F78" s="128">
        <v>5463.79</v>
      </c>
      <c r="G78" s="128">
        <f t="shared" si="2"/>
        <v>179.23879632454492</v>
      </c>
      <c r="H78" s="128">
        <f t="shared" si="3"/>
        <v>127.06488372093023</v>
      </c>
    </row>
    <row r="79" spans="2:8" ht="17.100000000000001" customHeight="1" x14ac:dyDescent="0.25">
      <c r="B79" s="123">
        <v>3237</v>
      </c>
      <c r="C79" s="56" t="s">
        <v>110</v>
      </c>
      <c r="D79" s="128">
        <v>2916.13</v>
      </c>
      <c r="E79" s="201">
        <v>25297</v>
      </c>
      <c r="F79" s="128">
        <v>10055.780000000001</v>
      </c>
      <c r="G79" s="128">
        <f t="shared" si="2"/>
        <v>344.8330492810677</v>
      </c>
      <c r="H79" s="128">
        <f t="shared" si="3"/>
        <v>39.750879550934897</v>
      </c>
    </row>
    <row r="80" spans="2:8" ht="17.100000000000001" customHeight="1" x14ac:dyDescent="0.25">
      <c r="B80" s="123">
        <v>3238</v>
      </c>
      <c r="C80" s="56" t="s">
        <v>60</v>
      </c>
      <c r="D80" s="128">
        <v>2363.3000000000002</v>
      </c>
      <c r="E80" s="201">
        <v>2130</v>
      </c>
      <c r="F80" s="128">
        <v>2451.73</v>
      </c>
      <c r="G80" s="128">
        <f t="shared" si="2"/>
        <v>103.74180171793677</v>
      </c>
      <c r="H80" s="128">
        <f t="shared" si="3"/>
        <v>115.10469483568076</v>
      </c>
    </row>
    <row r="81" spans="2:8" ht="17.100000000000001" customHeight="1" x14ac:dyDescent="0.25">
      <c r="B81" s="123">
        <v>3239</v>
      </c>
      <c r="C81" s="56" t="s">
        <v>61</v>
      </c>
      <c r="D81" s="128">
        <v>269.5</v>
      </c>
      <c r="E81" s="201">
        <v>200</v>
      </c>
      <c r="F81" s="128">
        <v>135</v>
      </c>
      <c r="G81" s="128">
        <f t="shared" si="2"/>
        <v>50.092764378478662</v>
      </c>
      <c r="H81" s="128">
        <f t="shared" si="3"/>
        <v>67.5</v>
      </c>
    </row>
    <row r="82" spans="2:8" ht="17.100000000000001" customHeight="1" x14ac:dyDescent="0.25">
      <c r="B82" s="206">
        <v>324</v>
      </c>
      <c r="C82" s="207" t="s">
        <v>62</v>
      </c>
      <c r="D82" s="208">
        <v>15</v>
      </c>
      <c r="E82" s="209">
        <v>50</v>
      </c>
      <c r="F82" s="208">
        <v>0</v>
      </c>
      <c r="G82" s="208">
        <f t="shared" si="2"/>
        <v>0</v>
      </c>
      <c r="H82" s="208">
        <f t="shared" si="3"/>
        <v>0</v>
      </c>
    </row>
    <row r="83" spans="2:8" ht="17.100000000000001" customHeight="1" x14ac:dyDescent="0.25">
      <c r="B83" s="206">
        <v>329</v>
      </c>
      <c r="C83" s="207" t="s">
        <v>63</v>
      </c>
      <c r="D83" s="208">
        <v>8579.91</v>
      </c>
      <c r="E83" s="209">
        <f>E84+E85+E86+E87+E88</f>
        <v>22491</v>
      </c>
      <c r="F83" s="208">
        <v>13019.87</v>
      </c>
      <c r="G83" s="208">
        <f t="shared" si="2"/>
        <v>151.74832836241873</v>
      </c>
      <c r="H83" s="208">
        <f t="shared" si="3"/>
        <v>57.889244586723585</v>
      </c>
    </row>
    <row r="84" spans="2:8" ht="17.100000000000001" customHeight="1" x14ac:dyDescent="0.25">
      <c r="B84" s="123">
        <v>3292</v>
      </c>
      <c r="C84" s="56" t="s">
        <v>64</v>
      </c>
      <c r="D84" s="128">
        <v>487.65</v>
      </c>
      <c r="E84" s="201">
        <v>700</v>
      </c>
      <c r="F84" s="128">
        <v>1149.03</v>
      </c>
      <c r="G84" s="128">
        <f t="shared" si="2"/>
        <v>235.62596124269456</v>
      </c>
      <c r="H84" s="128">
        <f t="shared" si="3"/>
        <v>164.14714285714285</v>
      </c>
    </row>
    <row r="85" spans="2:8" ht="17.100000000000001" customHeight="1" x14ac:dyDescent="0.25">
      <c r="B85" s="123">
        <v>3294</v>
      </c>
      <c r="C85" s="56" t="s">
        <v>111</v>
      </c>
      <c r="D85" s="128">
        <v>353.09</v>
      </c>
      <c r="E85" s="201">
        <v>420</v>
      </c>
      <c r="F85" s="128">
        <v>527.09</v>
      </c>
      <c r="G85" s="128">
        <f t="shared" si="2"/>
        <v>149.27922059531568</v>
      </c>
      <c r="H85" s="128">
        <f t="shared" si="3"/>
        <v>125.49761904761905</v>
      </c>
    </row>
    <row r="86" spans="2:8" ht="17.100000000000001" customHeight="1" x14ac:dyDescent="0.25">
      <c r="B86" s="123">
        <v>3295</v>
      </c>
      <c r="C86" s="56" t="s">
        <v>65</v>
      </c>
      <c r="D86" s="128">
        <v>3128.95</v>
      </c>
      <c r="E86" s="201">
        <v>8000</v>
      </c>
      <c r="F86" s="128">
        <v>3729.18</v>
      </c>
      <c r="G86" s="128">
        <f t="shared" si="2"/>
        <v>119.18311254574219</v>
      </c>
      <c r="H86" s="128">
        <f t="shared" si="3"/>
        <v>46.614750000000001</v>
      </c>
    </row>
    <row r="87" spans="2:8" ht="17.100000000000001" customHeight="1" x14ac:dyDescent="0.25">
      <c r="B87" s="123">
        <v>3296</v>
      </c>
      <c r="C87" s="56" t="s">
        <v>112</v>
      </c>
      <c r="D87" s="128">
        <v>0</v>
      </c>
      <c r="E87" s="201">
        <v>40</v>
      </c>
      <c r="F87" s="128">
        <v>0</v>
      </c>
      <c r="G87" s="128">
        <v>0</v>
      </c>
      <c r="H87" s="128">
        <f t="shared" si="3"/>
        <v>0</v>
      </c>
    </row>
    <row r="88" spans="2:8" ht="17.100000000000001" customHeight="1" x14ac:dyDescent="0.25">
      <c r="B88" s="123">
        <v>3299</v>
      </c>
      <c r="C88" s="56" t="s">
        <v>63</v>
      </c>
      <c r="D88" s="128">
        <v>4610.22</v>
      </c>
      <c r="E88" s="201">
        <v>13331</v>
      </c>
      <c r="F88" s="128">
        <v>7614.57</v>
      </c>
      <c r="G88" s="128">
        <f t="shared" si="2"/>
        <v>165.16717206554134</v>
      </c>
      <c r="H88" s="128">
        <f t="shared" si="3"/>
        <v>57.119270872402673</v>
      </c>
    </row>
    <row r="89" spans="2:8" ht="17.100000000000001" customHeight="1" x14ac:dyDescent="0.25">
      <c r="B89" s="206">
        <v>34</v>
      </c>
      <c r="C89" s="207" t="s">
        <v>66</v>
      </c>
      <c r="D89" s="208">
        <v>1088.8800000000001</v>
      </c>
      <c r="E89" s="209">
        <f>E90</f>
        <v>930</v>
      </c>
      <c r="F89" s="208">
        <v>1260.27</v>
      </c>
      <c r="G89" s="208">
        <f t="shared" si="2"/>
        <v>115.7400264491955</v>
      </c>
      <c r="H89" s="208">
        <f t="shared" si="3"/>
        <v>135.51290322580644</v>
      </c>
    </row>
    <row r="90" spans="2:8" ht="17.100000000000001" customHeight="1" x14ac:dyDescent="0.25">
      <c r="B90" s="206">
        <v>343</v>
      </c>
      <c r="C90" s="207" t="s">
        <v>67</v>
      </c>
      <c r="D90" s="208">
        <v>1088.8800000000001</v>
      </c>
      <c r="E90" s="209">
        <f>E91+E92</f>
        <v>930</v>
      </c>
      <c r="F90" s="208">
        <v>1260.27</v>
      </c>
      <c r="G90" s="208">
        <f t="shared" si="2"/>
        <v>115.7400264491955</v>
      </c>
      <c r="H90" s="208">
        <f t="shared" si="3"/>
        <v>135.51290322580644</v>
      </c>
    </row>
    <row r="91" spans="2:8" ht="17.100000000000001" customHeight="1" x14ac:dyDescent="0.25">
      <c r="B91" s="123">
        <v>3431</v>
      </c>
      <c r="C91" s="56" t="s">
        <v>68</v>
      </c>
      <c r="D91" s="128">
        <v>1064.9000000000001</v>
      </c>
      <c r="E91" s="201">
        <v>900</v>
      </c>
      <c r="F91" s="128">
        <v>1232.24</v>
      </c>
      <c r="G91" s="128">
        <f t="shared" si="2"/>
        <v>115.7141515635271</v>
      </c>
      <c r="H91" s="128">
        <f t="shared" si="3"/>
        <v>136.91555555555556</v>
      </c>
    </row>
    <row r="92" spans="2:8" ht="17.100000000000001" customHeight="1" x14ac:dyDescent="0.25">
      <c r="B92" s="123">
        <v>3433</v>
      </c>
      <c r="C92" s="56" t="s">
        <v>113</v>
      </c>
      <c r="D92" s="128">
        <v>23.98</v>
      </c>
      <c r="E92" s="201">
        <v>30</v>
      </c>
      <c r="F92" s="128">
        <v>28.03</v>
      </c>
      <c r="G92" s="128">
        <f t="shared" si="2"/>
        <v>116.88907422852377</v>
      </c>
      <c r="H92" s="128">
        <f t="shared" si="3"/>
        <v>93.433333333333337</v>
      </c>
    </row>
    <row r="93" spans="2:8" ht="17.100000000000001" customHeight="1" x14ac:dyDescent="0.25">
      <c r="B93" s="206">
        <v>36</v>
      </c>
      <c r="C93" s="207" t="s">
        <v>192</v>
      </c>
      <c r="D93" s="208">
        <v>0</v>
      </c>
      <c r="E93" s="209">
        <f>E94</f>
        <v>0</v>
      </c>
      <c r="F93" s="208">
        <v>0</v>
      </c>
      <c r="G93" s="208">
        <v>0</v>
      </c>
      <c r="H93" s="208">
        <v>0</v>
      </c>
    </row>
    <row r="94" spans="2:8" ht="17.100000000000001" customHeight="1" x14ac:dyDescent="0.25">
      <c r="B94" s="206">
        <v>367</v>
      </c>
      <c r="C94" s="207" t="s">
        <v>193</v>
      </c>
      <c r="D94" s="208">
        <v>0</v>
      </c>
      <c r="E94" s="209">
        <f>E95</f>
        <v>0</v>
      </c>
      <c r="F94" s="208">
        <v>0</v>
      </c>
      <c r="G94" s="208">
        <v>0</v>
      </c>
      <c r="H94" s="208">
        <v>0</v>
      </c>
    </row>
    <row r="95" spans="2:8" ht="17.100000000000001" customHeight="1" x14ac:dyDescent="0.25">
      <c r="B95" s="123">
        <v>3672</v>
      </c>
      <c r="C95" s="56" t="s">
        <v>194</v>
      </c>
      <c r="D95" s="128">
        <v>0</v>
      </c>
      <c r="E95" s="201">
        <v>0</v>
      </c>
      <c r="F95" s="128">
        <v>0</v>
      </c>
      <c r="G95" s="128">
        <v>0</v>
      </c>
      <c r="H95" s="128">
        <v>0</v>
      </c>
    </row>
    <row r="96" spans="2:8" ht="17.100000000000001" customHeight="1" x14ac:dyDescent="0.25">
      <c r="B96" s="206">
        <v>37</v>
      </c>
      <c r="C96" s="207" t="s">
        <v>114</v>
      </c>
      <c r="D96" s="208">
        <v>7389.92</v>
      </c>
      <c r="E96" s="209">
        <f>E97+E98</f>
        <v>822</v>
      </c>
      <c r="F96" s="208">
        <v>821.63</v>
      </c>
      <c r="G96" s="208">
        <f t="shared" si="2"/>
        <v>11.118252971615389</v>
      </c>
      <c r="H96" s="208">
        <f t="shared" si="3"/>
        <v>99.954987834549883</v>
      </c>
    </row>
    <row r="97" spans="2:10" ht="17.100000000000001" customHeight="1" x14ac:dyDescent="0.25">
      <c r="B97" s="123">
        <v>3721</v>
      </c>
      <c r="C97" s="56" t="s">
        <v>191</v>
      </c>
      <c r="D97" s="128">
        <v>0</v>
      </c>
      <c r="E97" s="201">
        <v>0</v>
      </c>
      <c r="F97" s="128">
        <v>0</v>
      </c>
      <c r="G97" s="128">
        <v>0</v>
      </c>
      <c r="H97" s="128">
        <v>0</v>
      </c>
    </row>
    <row r="98" spans="2:10" ht="17.100000000000001" customHeight="1" x14ac:dyDescent="0.25">
      <c r="B98" s="123">
        <v>3722</v>
      </c>
      <c r="C98" s="56" t="s">
        <v>115</v>
      </c>
      <c r="D98" s="128">
        <v>7389.92</v>
      </c>
      <c r="E98" s="201">
        <v>822</v>
      </c>
      <c r="F98" s="128">
        <v>822</v>
      </c>
      <c r="G98" s="128">
        <f t="shared" si="2"/>
        <v>11.123259791716283</v>
      </c>
      <c r="H98" s="128">
        <f t="shared" si="3"/>
        <v>100</v>
      </c>
    </row>
    <row r="99" spans="2:10" ht="17.100000000000001" customHeight="1" x14ac:dyDescent="0.25">
      <c r="B99" s="206">
        <v>4</v>
      </c>
      <c r="C99" s="207" t="s">
        <v>117</v>
      </c>
      <c r="D99" s="208">
        <v>39332.71</v>
      </c>
      <c r="E99" s="209">
        <f>E100+E109</f>
        <v>631360</v>
      </c>
      <c r="F99" s="208">
        <v>129405.71</v>
      </c>
      <c r="G99" s="208">
        <f t="shared" si="2"/>
        <v>329.00278165425163</v>
      </c>
      <c r="H99" s="208">
        <f t="shared" si="3"/>
        <v>20.496342815509376</v>
      </c>
    </row>
    <row r="100" spans="2:10" ht="17.100000000000001" customHeight="1" x14ac:dyDescent="0.25">
      <c r="B100" s="206">
        <v>42</v>
      </c>
      <c r="C100" s="207" t="s">
        <v>118</v>
      </c>
      <c r="D100" s="208">
        <v>34645.21</v>
      </c>
      <c r="E100" s="209">
        <f>E101+E103+E107</f>
        <v>631360</v>
      </c>
      <c r="F100" s="208">
        <v>129405.71</v>
      </c>
      <c r="G100" s="208">
        <f t="shared" si="2"/>
        <v>373.51688732728132</v>
      </c>
      <c r="H100" s="208">
        <f t="shared" si="3"/>
        <v>20.496342815509376</v>
      </c>
    </row>
    <row r="101" spans="2:10" ht="17.100000000000001" customHeight="1" x14ac:dyDescent="0.25">
      <c r="B101" s="206">
        <v>421</v>
      </c>
      <c r="C101" s="207" t="s">
        <v>203</v>
      </c>
      <c r="D101" s="208">
        <v>0</v>
      </c>
      <c r="E101" s="209">
        <f>E102</f>
        <v>576700</v>
      </c>
      <c r="F101" s="208">
        <v>93669.05</v>
      </c>
      <c r="G101" s="208">
        <v>0</v>
      </c>
      <c r="H101" s="208">
        <f t="shared" si="3"/>
        <v>16.242249002947805</v>
      </c>
    </row>
    <row r="102" spans="2:10" ht="17.100000000000001" customHeight="1" x14ac:dyDescent="0.25">
      <c r="B102" s="123">
        <v>4212</v>
      </c>
      <c r="C102" s="56" t="s">
        <v>204</v>
      </c>
      <c r="D102" s="128">
        <v>0</v>
      </c>
      <c r="E102" s="201">
        <v>576700</v>
      </c>
      <c r="F102" s="128">
        <v>93669.05</v>
      </c>
      <c r="G102" s="128">
        <v>0</v>
      </c>
      <c r="H102" s="128">
        <f t="shared" si="3"/>
        <v>16.242249002947805</v>
      </c>
    </row>
    <row r="103" spans="2:10" ht="17.100000000000001" customHeight="1" x14ac:dyDescent="0.25">
      <c r="B103" s="206">
        <v>422</v>
      </c>
      <c r="C103" s="207" t="s">
        <v>69</v>
      </c>
      <c r="D103" s="208">
        <v>13956.53</v>
      </c>
      <c r="E103" s="209">
        <f>E104+E105+E106</f>
        <v>24529</v>
      </c>
      <c r="F103" s="208">
        <v>3429.79</v>
      </c>
      <c r="G103" s="208">
        <f t="shared" si="2"/>
        <v>24.574804768807144</v>
      </c>
      <c r="H103" s="208">
        <f t="shared" si="3"/>
        <v>13.982592033919033</v>
      </c>
    </row>
    <row r="104" spans="2:10" ht="17.100000000000001" customHeight="1" x14ac:dyDescent="0.25">
      <c r="B104" s="123">
        <v>4221</v>
      </c>
      <c r="C104" s="56" t="s">
        <v>70</v>
      </c>
      <c r="D104" s="128">
        <v>8466.92</v>
      </c>
      <c r="E104" s="201">
        <v>21529</v>
      </c>
      <c r="F104" s="128">
        <v>1266</v>
      </c>
      <c r="G104" s="128">
        <f t="shared" si="2"/>
        <v>14.95230851360353</v>
      </c>
      <c r="H104" s="128">
        <f t="shared" si="3"/>
        <v>5.8804403362905848</v>
      </c>
    </row>
    <row r="105" spans="2:10" ht="17.100000000000001" customHeight="1" x14ac:dyDescent="0.25">
      <c r="B105" s="123">
        <v>4222</v>
      </c>
      <c r="C105" s="56" t="s">
        <v>119</v>
      </c>
      <c r="D105" s="128">
        <v>2237.23</v>
      </c>
      <c r="E105" s="201">
        <v>0</v>
      </c>
      <c r="F105" s="128">
        <v>0</v>
      </c>
      <c r="G105" s="128">
        <f t="shared" si="2"/>
        <v>0</v>
      </c>
      <c r="H105" s="128">
        <v>0</v>
      </c>
    </row>
    <row r="106" spans="2:10" ht="17.100000000000001" customHeight="1" x14ac:dyDescent="0.25">
      <c r="B106" s="123">
        <v>4227</v>
      </c>
      <c r="C106" s="56" t="s">
        <v>124</v>
      </c>
      <c r="D106" s="128">
        <v>3252.38</v>
      </c>
      <c r="E106" s="201">
        <v>3000</v>
      </c>
      <c r="F106" s="128">
        <v>2163.79</v>
      </c>
      <c r="G106" s="128">
        <v>0</v>
      </c>
      <c r="H106" s="128">
        <f t="shared" si="3"/>
        <v>72.126333333333335</v>
      </c>
    </row>
    <row r="107" spans="2:10" ht="17.100000000000001" customHeight="1" x14ac:dyDescent="0.25">
      <c r="B107" s="206">
        <v>424</v>
      </c>
      <c r="C107" s="207" t="s">
        <v>120</v>
      </c>
      <c r="D107" s="208">
        <v>20688.68</v>
      </c>
      <c r="E107" s="209">
        <f>E108</f>
        <v>30131</v>
      </c>
      <c r="F107" s="208">
        <v>32306.87</v>
      </c>
      <c r="G107" s="208">
        <f>F107/D107*100</f>
        <v>156.15723187752914</v>
      </c>
      <c r="H107" s="208">
        <f t="shared" si="3"/>
        <v>107.2213666987488</v>
      </c>
    </row>
    <row r="108" spans="2:10" ht="17.100000000000001" customHeight="1" x14ac:dyDescent="0.25">
      <c r="B108" s="123">
        <v>4241</v>
      </c>
      <c r="C108" s="56" t="s">
        <v>121</v>
      </c>
      <c r="D108" s="128">
        <v>20688.68</v>
      </c>
      <c r="E108" s="201">
        <v>30131</v>
      </c>
      <c r="F108" s="128">
        <v>32306.87</v>
      </c>
      <c r="G108" s="128">
        <f t="shared" si="2"/>
        <v>156.15723187752914</v>
      </c>
      <c r="H108" s="128">
        <f t="shared" si="3"/>
        <v>107.2213666987488</v>
      </c>
    </row>
    <row r="109" spans="2:10" ht="17.100000000000001" customHeight="1" x14ac:dyDescent="0.25">
      <c r="B109" s="206">
        <v>45</v>
      </c>
      <c r="C109" s="207" t="s">
        <v>125</v>
      </c>
      <c r="D109" s="208">
        <v>4687.5</v>
      </c>
      <c r="E109" s="209">
        <f>E110</f>
        <v>0</v>
      </c>
      <c r="F109" s="208">
        <v>0</v>
      </c>
      <c r="G109" s="208">
        <v>0</v>
      </c>
      <c r="H109" s="208">
        <v>0</v>
      </c>
    </row>
    <row r="110" spans="2:10" ht="17.100000000000001" customHeight="1" x14ac:dyDescent="0.25">
      <c r="B110" s="206">
        <v>451</v>
      </c>
      <c r="C110" s="207" t="s">
        <v>126</v>
      </c>
      <c r="D110" s="208">
        <v>4687.5</v>
      </c>
      <c r="E110" s="209">
        <v>0</v>
      </c>
      <c r="F110" s="208">
        <v>0</v>
      </c>
      <c r="G110" s="208">
        <v>0</v>
      </c>
      <c r="H110" s="208">
        <v>0</v>
      </c>
    </row>
    <row r="111" spans="2:10" s="15" customFormat="1" ht="17.100000000000001" customHeight="1" x14ac:dyDescent="0.3">
      <c r="B111" s="202"/>
      <c r="C111" s="203" t="s">
        <v>71</v>
      </c>
      <c r="D111" s="204">
        <f>D50+D59+D89+D96+D99</f>
        <v>1599982.3499999996</v>
      </c>
      <c r="E111" s="204">
        <f>E49+E99</f>
        <v>2650849</v>
      </c>
      <c r="F111" s="204">
        <f>F50+F59+F89+F99+F96</f>
        <v>2120728.63</v>
      </c>
      <c r="G111" s="204">
        <f t="shared" si="2"/>
        <v>132.54700153411071</v>
      </c>
      <c r="H111" s="204">
        <f t="shared" si="3"/>
        <v>80.001864685615814</v>
      </c>
      <c r="J111" s="196"/>
    </row>
    <row r="112" spans="2:10" ht="8.25" customHeight="1" x14ac:dyDescent="0.25"/>
  </sheetData>
  <mergeCells count="8">
    <mergeCell ref="B8:H8"/>
    <mergeCell ref="B46:H46"/>
    <mergeCell ref="B2:F2"/>
    <mergeCell ref="B5:H5"/>
    <mergeCell ref="B6:H6"/>
    <mergeCell ref="B7:H7"/>
    <mergeCell ref="B4:C4"/>
    <mergeCell ref="B3:C3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8"/>
  <sheetViews>
    <sheetView workbookViewId="0">
      <selection activeCell="E20" sqref="E20"/>
    </sheetView>
  </sheetViews>
  <sheetFormatPr defaultRowHeight="15" x14ac:dyDescent="0.25"/>
  <cols>
    <col min="1" max="1" width="3.42578125" customWidth="1"/>
    <col min="2" max="2" width="9.28515625" customWidth="1"/>
    <col min="3" max="3" width="49.7109375" customWidth="1"/>
    <col min="4" max="8" width="30.7109375" customWidth="1"/>
  </cols>
  <sheetData>
    <row r="1" spans="2:8" ht="50.1" customHeight="1" x14ac:dyDescent="0.25"/>
    <row r="2" spans="2:8" s="1" customFormat="1" ht="20.100000000000001" customHeight="1" x14ac:dyDescent="0.25">
      <c r="B2" s="216" t="s">
        <v>205</v>
      </c>
      <c r="C2" s="216"/>
      <c r="D2" s="216"/>
      <c r="E2" s="216"/>
      <c r="F2" s="216"/>
    </row>
    <row r="3" spans="2:8" s="1" customFormat="1" ht="20.100000000000001" customHeight="1" x14ac:dyDescent="0.25">
      <c r="B3" s="217" t="s">
        <v>243</v>
      </c>
      <c r="C3" s="217"/>
      <c r="D3" s="143"/>
      <c r="E3" s="143"/>
      <c r="F3" s="143"/>
    </row>
    <row r="4" spans="2:8" s="1" customFormat="1" ht="20.100000000000001" customHeight="1" x14ac:dyDescent="0.25">
      <c r="B4" s="217" t="s">
        <v>199</v>
      </c>
      <c r="C4" s="217"/>
      <c r="D4" s="217"/>
      <c r="E4" s="143"/>
      <c r="F4" s="143"/>
    </row>
    <row r="5" spans="2:8" s="1" customFormat="1" ht="20.25" customHeight="1" x14ac:dyDescent="0.25">
      <c r="B5" s="14"/>
      <c r="C5" s="14"/>
      <c r="D5" s="14"/>
      <c r="E5" s="14"/>
      <c r="F5" s="14"/>
    </row>
    <row r="6" spans="2:8" s="1" customFormat="1" ht="20.25" customHeight="1" x14ac:dyDescent="0.25">
      <c r="B6" s="214" t="s">
        <v>244</v>
      </c>
      <c r="C6" s="214"/>
      <c r="D6" s="214"/>
      <c r="E6" s="214"/>
      <c r="F6" s="214"/>
      <c r="G6" s="214"/>
      <c r="H6" s="214"/>
    </row>
    <row r="7" spans="2:8" s="1" customFormat="1" ht="20.25" customHeight="1" x14ac:dyDescent="0.35">
      <c r="B7" s="212" t="s">
        <v>170</v>
      </c>
      <c r="C7" s="212"/>
      <c r="D7" s="212"/>
      <c r="E7" s="212"/>
      <c r="F7" s="212"/>
      <c r="G7" s="212"/>
      <c r="H7" s="212"/>
    </row>
    <row r="8" spans="2:8" s="1" customFormat="1" ht="20.25" customHeight="1" x14ac:dyDescent="0.35">
      <c r="B8" s="212" t="s">
        <v>172</v>
      </c>
      <c r="C8" s="212"/>
      <c r="D8" s="212"/>
      <c r="E8" s="212"/>
      <c r="F8" s="212"/>
      <c r="G8" s="212"/>
      <c r="H8" s="212"/>
    </row>
    <row r="10" spans="2:8" ht="31.5" x14ac:dyDescent="0.25">
      <c r="B10" s="59"/>
      <c r="C10" s="59" t="s">
        <v>72</v>
      </c>
      <c r="D10" s="59" t="s">
        <v>1</v>
      </c>
      <c r="E10" s="59" t="s">
        <v>201</v>
      </c>
      <c r="F10" s="59" t="s">
        <v>175</v>
      </c>
      <c r="G10" s="59" t="s">
        <v>2</v>
      </c>
      <c r="H10" s="59" t="s">
        <v>2</v>
      </c>
    </row>
    <row r="11" spans="2:8" ht="15.75" x14ac:dyDescent="0.25">
      <c r="B11" s="114"/>
      <c r="C11" s="114">
        <v>1</v>
      </c>
      <c r="D11" s="114">
        <v>2</v>
      </c>
      <c r="E11" s="114">
        <v>3</v>
      </c>
      <c r="F11" s="114">
        <v>4</v>
      </c>
      <c r="G11" s="114" t="s">
        <v>3</v>
      </c>
      <c r="H11" s="114" t="s">
        <v>4</v>
      </c>
    </row>
    <row r="12" spans="2:8" ht="20.100000000000001" customHeight="1" x14ac:dyDescent="0.25">
      <c r="B12" s="115"/>
      <c r="C12" s="120" t="s">
        <v>75</v>
      </c>
      <c r="D12" s="121"/>
      <c r="E12" s="121"/>
      <c r="F12" s="121"/>
      <c r="G12" s="56"/>
      <c r="H12" s="56"/>
    </row>
    <row r="13" spans="2:8" ht="20.100000000000001" customHeight="1" x14ac:dyDescent="0.25">
      <c r="B13" s="115" t="s">
        <v>128</v>
      </c>
      <c r="C13" s="56" t="s">
        <v>129</v>
      </c>
      <c r="D13" s="121">
        <v>1599982</v>
      </c>
      <c r="E13" s="121">
        <v>2650849</v>
      </c>
      <c r="F13" s="121">
        <v>2120728.63</v>
      </c>
      <c r="G13" s="122">
        <f>F13/D13*100</f>
        <v>132.54703052909343</v>
      </c>
      <c r="H13" s="122">
        <f>F13/E13*100</f>
        <v>80.001864685615814</v>
      </c>
    </row>
    <row r="14" spans="2:8" ht="20.100000000000001" customHeight="1" x14ac:dyDescent="0.25">
      <c r="B14" s="115" t="s">
        <v>130</v>
      </c>
      <c r="C14" s="56" t="s">
        <v>131</v>
      </c>
      <c r="D14" s="121">
        <v>1495867</v>
      </c>
      <c r="E14" s="121">
        <f>E13-E16</f>
        <v>2561194</v>
      </c>
      <c r="F14" s="121">
        <v>1999605.65</v>
      </c>
      <c r="G14" s="122">
        <f t="shared" ref="G14:G16" si="0">F14/D14*100</f>
        <v>133.67536351828068</v>
      </c>
      <c r="H14" s="122">
        <f t="shared" ref="H14:H16" si="1">F14/E14*100</f>
        <v>78.073181883137309</v>
      </c>
    </row>
    <row r="15" spans="2:8" ht="20.100000000000001" customHeight="1" x14ac:dyDescent="0.25">
      <c r="B15" s="115" t="s">
        <v>132</v>
      </c>
      <c r="C15" s="56" t="s">
        <v>133</v>
      </c>
      <c r="D15" s="121">
        <v>1495867</v>
      </c>
      <c r="E15" s="121">
        <f>E14-E17</f>
        <v>2561194</v>
      </c>
      <c r="F15" s="121">
        <v>1999605.65</v>
      </c>
      <c r="G15" s="122">
        <f t="shared" si="0"/>
        <v>133.67536351828068</v>
      </c>
      <c r="H15" s="122">
        <f t="shared" si="1"/>
        <v>78.073181883137309</v>
      </c>
    </row>
    <row r="16" spans="2:8" ht="20.100000000000001" customHeight="1" x14ac:dyDescent="0.25">
      <c r="B16" s="115" t="s">
        <v>134</v>
      </c>
      <c r="C16" s="56" t="s">
        <v>135</v>
      </c>
      <c r="D16" s="121">
        <v>104116</v>
      </c>
      <c r="E16" s="121">
        <v>89655</v>
      </c>
      <c r="F16" s="121">
        <v>121122.98</v>
      </c>
      <c r="G16" s="122">
        <f t="shared" si="0"/>
        <v>116.33464597180068</v>
      </c>
      <c r="H16" s="122">
        <f t="shared" si="1"/>
        <v>135.09896826724665</v>
      </c>
    </row>
    <row r="18" spans="6:6" x14ac:dyDescent="0.25">
      <c r="F18" s="11"/>
    </row>
  </sheetData>
  <mergeCells count="6">
    <mergeCell ref="B2:F2"/>
    <mergeCell ref="B6:H6"/>
    <mergeCell ref="B7:H7"/>
    <mergeCell ref="B8:H8"/>
    <mergeCell ref="B4:D4"/>
    <mergeCell ref="B3:C3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20"/>
  <sheetViews>
    <sheetView workbookViewId="0">
      <selection activeCell="B6" sqref="B6:K6"/>
    </sheetView>
  </sheetViews>
  <sheetFormatPr defaultRowHeight="15" x14ac:dyDescent="0.25"/>
  <cols>
    <col min="1" max="1" width="2.85546875" customWidth="1"/>
    <col min="2" max="5" width="5.28515625" customWidth="1"/>
    <col min="6" max="6" width="61.140625" style="6" customWidth="1"/>
    <col min="7" max="9" width="30.7109375" customWidth="1"/>
    <col min="10" max="11" width="20.7109375" customWidth="1"/>
  </cols>
  <sheetData>
    <row r="1" spans="2:11" ht="50.1" customHeight="1" x14ac:dyDescent="0.25"/>
    <row r="2" spans="2:11" s="9" customFormat="1" ht="20.100000000000001" customHeight="1" x14ac:dyDescent="0.25">
      <c r="B2" s="216" t="s">
        <v>205</v>
      </c>
      <c r="C2" s="216"/>
      <c r="D2" s="216"/>
      <c r="E2" s="216"/>
      <c r="F2" s="216"/>
    </row>
    <row r="3" spans="2:11" s="9" customFormat="1" ht="20.100000000000001" customHeight="1" x14ac:dyDescent="0.25">
      <c r="B3" s="217" t="s">
        <v>243</v>
      </c>
      <c r="C3" s="217"/>
      <c r="D3" s="217"/>
      <c r="E3" s="217"/>
      <c r="F3" s="217"/>
    </row>
    <row r="4" spans="2:11" s="9" customFormat="1" ht="20.100000000000001" customHeight="1" x14ac:dyDescent="0.25">
      <c r="B4" s="217" t="s">
        <v>199</v>
      </c>
      <c r="C4" s="217"/>
      <c r="D4" s="217"/>
      <c r="E4" s="217"/>
      <c r="F4" s="217"/>
    </row>
    <row r="5" spans="2:11" s="1" customFormat="1" ht="11.25" customHeight="1" x14ac:dyDescent="0.25">
      <c r="B5" s="14"/>
      <c r="C5" s="14"/>
      <c r="D5" s="14"/>
      <c r="E5" s="14"/>
      <c r="F5" s="14"/>
    </row>
    <row r="6" spans="2:11" s="1" customFormat="1" ht="20.25" customHeight="1" x14ac:dyDescent="0.25">
      <c r="B6" s="214" t="s">
        <v>244</v>
      </c>
      <c r="C6" s="214"/>
      <c r="D6" s="214"/>
      <c r="E6" s="214"/>
      <c r="F6" s="214"/>
      <c r="G6" s="214"/>
      <c r="H6" s="214"/>
      <c r="I6" s="214"/>
      <c r="J6" s="214"/>
      <c r="K6" s="214"/>
    </row>
    <row r="7" spans="2:11" s="1" customFormat="1" ht="20.25" customHeight="1" x14ac:dyDescent="0.35">
      <c r="B7" s="212" t="s">
        <v>170</v>
      </c>
      <c r="C7" s="212"/>
      <c r="D7" s="212"/>
      <c r="E7" s="212"/>
      <c r="F7" s="212"/>
      <c r="G7" s="212"/>
      <c r="H7" s="212"/>
      <c r="I7" s="212"/>
      <c r="J7" s="212"/>
      <c r="K7" s="212"/>
    </row>
    <row r="8" spans="2:11" s="1" customFormat="1" ht="20.25" customHeight="1" x14ac:dyDescent="0.35">
      <c r="B8" s="212" t="s">
        <v>10</v>
      </c>
      <c r="C8" s="212"/>
      <c r="D8" s="212"/>
      <c r="E8" s="212"/>
      <c r="F8" s="212"/>
      <c r="G8" s="212"/>
      <c r="H8" s="212"/>
      <c r="I8" s="212"/>
      <c r="J8" s="212"/>
      <c r="K8" s="212"/>
    </row>
    <row r="10" spans="2:11" ht="31.5" x14ac:dyDescent="0.25">
      <c r="B10" s="219" t="s">
        <v>72</v>
      </c>
      <c r="C10" s="219"/>
      <c r="D10" s="219"/>
      <c r="E10" s="219"/>
      <c r="F10" s="219"/>
      <c r="G10" s="59" t="s">
        <v>1</v>
      </c>
      <c r="H10" s="59" t="s">
        <v>201</v>
      </c>
      <c r="I10" s="59" t="s">
        <v>176</v>
      </c>
      <c r="J10" s="59" t="s">
        <v>2</v>
      </c>
      <c r="K10" s="59" t="s">
        <v>2</v>
      </c>
    </row>
    <row r="11" spans="2:11" ht="15.75" x14ac:dyDescent="0.25">
      <c r="B11" s="218">
        <v>1</v>
      </c>
      <c r="C11" s="218"/>
      <c r="D11" s="218"/>
      <c r="E11" s="218"/>
      <c r="F11" s="218"/>
      <c r="G11" s="114">
        <v>2</v>
      </c>
      <c r="H11" s="114">
        <v>3</v>
      </c>
      <c r="I11" s="114">
        <v>4</v>
      </c>
      <c r="J11" s="114" t="s">
        <v>3</v>
      </c>
      <c r="K11" s="114" t="s">
        <v>4</v>
      </c>
    </row>
    <row r="12" spans="2:11" ht="30" customHeight="1" x14ac:dyDescent="0.25">
      <c r="B12" s="115" t="s">
        <v>76</v>
      </c>
      <c r="C12" s="115"/>
      <c r="D12" s="115"/>
      <c r="E12" s="115"/>
      <c r="F12" s="116" t="s">
        <v>83</v>
      </c>
      <c r="G12" s="117">
        <v>0</v>
      </c>
      <c r="H12" s="117">
        <v>0</v>
      </c>
      <c r="I12" s="117">
        <v>0</v>
      </c>
      <c r="J12" s="56">
        <v>0</v>
      </c>
      <c r="K12" s="56">
        <v>0</v>
      </c>
    </row>
    <row r="13" spans="2:11" ht="30" customHeight="1" x14ac:dyDescent="0.25">
      <c r="B13" s="115"/>
      <c r="C13" s="115" t="s">
        <v>77</v>
      </c>
      <c r="D13" s="115"/>
      <c r="E13" s="115"/>
      <c r="F13" s="118" t="s">
        <v>84</v>
      </c>
      <c r="G13" s="117">
        <v>0</v>
      </c>
      <c r="H13" s="117">
        <v>0</v>
      </c>
      <c r="I13" s="117">
        <v>0</v>
      </c>
      <c r="J13" s="56">
        <v>0</v>
      </c>
      <c r="K13" s="56">
        <v>0</v>
      </c>
    </row>
    <row r="14" spans="2:11" ht="30" customHeight="1" x14ac:dyDescent="0.25">
      <c r="B14" s="119"/>
      <c r="C14" s="119"/>
      <c r="D14" s="119" t="s">
        <v>78</v>
      </c>
      <c r="E14" s="119"/>
      <c r="F14" s="118" t="s">
        <v>173</v>
      </c>
      <c r="G14" s="117">
        <v>0</v>
      </c>
      <c r="H14" s="117">
        <v>0</v>
      </c>
      <c r="I14" s="117">
        <v>0</v>
      </c>
      <c r="J14" s="56">
        <v>0</v>
      </c>
      <c r="K14" s="56">
        <v>0</v>
      </c>
    </row>
    <row r="15" spans="2:11" ht="30" customHeight="1" x14ac:dyDescent="0.25">
      <c r="B15" s="115"/>
      <c r="C15" s="115"/>
      <c r="D15" s="115"/>
      <c r="E15" s="115" t="s">
        <v>79</v>
      </c>
      <c r="F15" s="118" t="s">
        <v>85</v>
      </c>
      <c r="G15" s="117">
        <v>0</v>
      </c>
      <c r="H15" s="117">
        <v>0</v>
      </c>
      <c r="I15" s="117">
        <v>0</v>
      </c>
      <c r="J15" s="56">
        <v>0</v>
      </c>
      <c r="K15" s="56">
        <v>0</v>
      </c>
    </row>
    <row r="16" spans="2:11" ht="8.25" customHeight="1" x14ac:dyDescent="0.25">
      <c r="F16" s="7"/>
      <c r="G16" s="16"/>
      <c r="H16" s="16"/>
      <c r="I16" s="16"/>
    </row>
    <row r="17" spans="2:11" ht="30" customHeight="1" x14ac:dyDescent="0.25">
      <c r="B17" s="115" t="s">
        <v>74</v>
      </c>
      <c r="C17" s="115"/>
      <c r="D17" s="115"/>
      <c r="E17" s="115"/>
      <c r="F17" s="116" t="s">
        <v>86</v>
      </c>
      <c r="G17" s="117">
        <v>0</v>
      </c>
      <c r="H17" s="117">
        <v>0</v>
      </c>
      <c r="I17" s="117">
        <v>0</v>
      </c>
      <c r="J17" s="56">
        <v>0</v>
      </c>
      <c r="K17" s="56">
        <v>0</v>
      </c>
    </row>
    <row r="18" spans="2:11" ht="30" customHeight="1" x14ac:dyDescent="0.25">
      <c r="B18" s="115"/>
      <c r="C18" s="115" t="s">
        <v>80</v>
      </c>
      <c r="D18" s="115"/>
      <c r="E18" s="115"/>
      <c r="F18" s="118" t="s">
        <v>87</v>
      </c>
      <c r="G18" s="117">
        <v>0</v>
      </c>
      <c r="H18" s="117">
        <v>0</v>
      </c>
      <c r="I18" s="117">
        <v>0</v>
      </c>
      <c r="J18" s="56">
        <v>0</v>
      </c>
      <c r="K18" s="56">
        <v>0</v>
      </c>
    </row>
    <row r="19" spans="2:11" ht="30" customHeight="1" x14ac:dyDescent="0.25">
      <c r="B19" s="119"/>
      <c r="C19" s="119"/>
      <c r="D19" s="119" t="s">
        <v>81</v>
      </c>
      <c r="E19" s="119"/>
      <c r="F19" s="118" t="s">
        <v>88</v>
      </c>
      <c r="G19" s="117">
        <v>0</v>
      </c>
      <c r="H19" s="117">
        <v>0</v>
      </c>
      <c r="I19" s="117">
        <v>0</v>
      </c>
      <c r="J19" s="56">
        <v>0</v>
      </c>
      <c r="K19" s="56">
        <v>0</v>
      </c>
    </row>
    <row r="20" spans="2:11" ht="30" customHeight="1" x14ac:dyDescent="0.25">
      <c r="B20" s="115"/>
      <c r="C20" s="115"/>
      <c r="D20" s="115"/>
      <c r="E20" s="115" t="s">
        <v>82</v>
      </c>
      <c r="F20" s="118" t="s">
        <v>89</v>
      </c>
      <c r="G20" s="117">
        <v>0</v>
      </c>
      <c r="H20" s="117">
        <v>0</v>
      </c>
      <c r="I20" s="117"/>
      <c r="J20" s="56">
        <v>0</v>
      </c>
      <c r="K20" s="56">
        <v>0</v>
      </c>
    </row>
  </sheetData>
  <mergeCells count="8">
    <mergeCell ref="B11:F11"/>
    <mergeCell ref="B10:F10"/>
    <mergeCell ref="B2:F2"/>
    <mergeCell ref="B6:K6"/>
    <mergeCell ref="B7:K7"/>
    <mergeCell ref="B8:K8"/>
    <mergeCell ref="B4:F4"/>
    <mergeCell ref="B3:F3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4B2F-B8B0-44CF-824A-09ED1587B190}">
  <sheetPr>
    <pageSetUpPr fitToPage="1"/>
  </sheetPr>
  <dimension ref="A1:L252"/>
  <sheetViews>
    <sheetView tabSelected="1" workbookViewId="0">
      <selection activeCell="L7" sqref="L7"/>
    </sheetView>
  </sheetViews>
  <sheetFormatPr defaultRowHeight="15.75" x14ac:dyDescent="0.25"/>
  <cols>
    <col min="1" max="1" width="1.85546875" style="20" customWidth="1"/>
    <col min="2" max="2" width="11.7109375" style="20" customWidth="1"/>
    <col min="3" max="3" width="4" style="20" customWidth="1"/>
    <col min="4" max="4" width="5.85546875" style="23" customWidth="1"/>
    <col min="5" max="5" width="7.85546875" style="20" customWidth="1"/>
    <col min="6" max="6" width="70.5703125" style="20" customWidth="1"/>
    <col min="7" max="7" width="20.7109375" style="20" customWidth="1"/>
    <col min="8" max="8" width="20.7109375" style="147" customWidth="1"/>
    <col min="9" max="9" width="17.28515625" style="20" customWidth="1"/>
    <col min="10" max="10" width="9.140625" style="20"/>
    <col min="11" max="11" width="10.140625" style="20" bestFit="1" customWidth="1"/>
    <col min="12" max="16384" width="9.140625" style="20"/>
  </cols>
  <sheetData>
    <row r="1" spans="1:11" ht="50.1" customHeight="1" x14ac:dyDescent="0.25"/>
    <row r="2" spans="1:11" ht="20.100000000000001" customHeight="1" x14ac:dyDescent="0.25">
      <c r="B2" s="217" t="s">
        <v>205</v>
      </c>
      <c r="C2" s="217"/>
      <c r="D2" s="217"/>
      <c r="E2" s="217"/>
      <c r="F2" s="217"/>
      <c r="G2" s="217"/>
      <c r="H2" s="217"/>
    </row>
    <row r="3" spans="1:11" ht="20.100000000000001" customHeight="1" x14ac:dyDescent="0.25">
      <c r="B3" s="217" t="s">
        <v>243</v>
      </c>
      <c r="C3" s="217"/>
      <c r="D3" s="217"/>
      <c r="E3" s="217"/>
      <c r="F3" s="217"/>
      <c r="G3" s="144"/>
      <c r="H3" s="148"/>
    </row>
    <row r="4" spans="1:11" ht="20.100000000000001" customHeight="1" x14ac:dyDescent="0.25">
      <c r="B4" s="217" t="s">
        <v>199</v>
      </c>
      <c r="C4" s="217"/>
      <c r="D4" s="217"/>
      <c r="E4" s="217"/>
      <c r="F4" s="217"/>
      <c r="G4" s="217"/>
      <c r="H4" s="217"/>
    </row>
    <row r="5" spans="1:11" ht="21" x14ac:dyDescent="0.35">
      <c r="B5" s="14"/>
      <c r="C5" s="14"/>
      <c r="D5" s="14"/>
      <c r="E5" s="14"/>
      <c r="F5" s="14"/>
      <c r="G5" s="55"/>
      <c r="H5" s="149"/>
    </row>
    <row r="6" spans="1:11" ht="18.75" customHeight="1" x14ac:dyDescent="0.25">
      <c r="B6" s="214" t="s">
        <v>244</v>
      </c>
      <c r="C6" s="214"/>
      <c r="D6" s="214"/>
      <c r="E6" s="214"/>
      <c r="F6" s="214"/>
      <c r="G6" s="214"/>
      <c r="H6" s="214"/>
      <c r="I6" s="214"/>
    </row>
    <row r="7" spans="1:11" ht="21" customHeight="1" x14ac:dyDescent="0.35">
      <c r="B7" s="212" t="s">
        <v>174</v>
      </c>
      <c r="C7" s="212"/>
      <c r="D7" s="212"/>
      <c r="E7" s="212"/>
      <c r="F7" s="212"/>
      <c r="G7" s="212"/>
      <c r="H7" s="212"/>
      <c r="I7" s="212"/>
    </row>
    <row r="8" spans="1:11" ht="2.25" customHeight="1" x14ac:dyDescent="0.25">
      <c r="A8" s="21"/>
      <c r="B8" s="22"/>
      <c r="C8" s="22"/>
      <c r="E8" s="22"/>
      <c r="G8" s="24"/>
      <c r="H8" s="150"/>
      <c r="I8" s="21"/>
    </row>
    <row r="9" spans="1:11" ht="47.25" x14ac:dyDescent="0.25">
      <c r="B9" s="62" t="s">
        <v>206</v>
      </c>
      <c r="C9" s="62" t="s">
        <v>207</v>
      </c>
      <c r="D9" s="62" t="s">
        <v>208</v>
      </c>
      <c r="E9" s="62" t="s">
        <v>209</v>
      </c>
      <c r="F9" s="62" t="s">
        <v>210</v>
      </c>
      <c r="G9" s="62" t="s">
        <v>238</v>
      </c>
      <c r="H9" s="62" t="s">
        <v>240</v>
      </c>
      <c r="I9" s="62" t="s">
        <v>2</v>
      </c>
    </row>
    <row r="10" spans="1:11" ht="18.75" customHeight="1" x14ac:dyDescent="0.25">
      <c r="B10" s="25"/>
      <c r="C10" s="25"/>
      <c r="D10" s="25"/>
      <c r="E10" s="26"/>
      <c r="F10" s="25"/>
      <c r="G10" s="25">
        <v>1</v>
      </c>
      <c r="H10" s="58">
        <v>2</v>
      </c>
      <c r="I10" s="58" t="s">
        <v>239</v>
      </c>
    </row>
    <row r="11" spans="1:11" ht="20.100000000000001" customHeight="1" x14ac:dyDescent="0.25">
      <c r="B11" s="220" t="s">
        <v>71</v>
      </c>
      <c r="C11" s="221"/>
      <c r="D11" s="221"/>
      <c r="E11" s="221"/>
      <c r="F11" s="222"/>
      <c r="G11" s="73">
        <f>G12+G13</f>
        <v>2650848</v>
      </c>
      <c r="H11" s="151">
        <f>H12+H13</f>
        <v>2120729.34</v>
      </c>
      <c r="I11" s="74">
        <f>(H11/G11)*100</f>
        <v>80.001921649223178</v>
      </c>
      <c r="K11" s="24"/>
    </row>
    <row r="12" spans="1:11" ht="20.100000000000001" customHeight="1" x14ac:dyDescent="0.25">
      <c r="B12" s="53"/>
      <c r="C12" s="53"/>
      <c r="D12" s="53"/>
      <c r="E12" s="53"/>
      <c r="F12" s="53" t="s">
        <v>211</v>
      </c>
      <c r="G12" s="54">
        <f>G15+G72+G109+G131+G219+G229+G64+G100+G242</f>
        <v>2611657</v>
      </c>
      <c r="H12" s="152">
        <f>H15+H72+H109+H131+H219+H229+H64+H100+H242</f>
        <v>2085861.97</v>
      </c>
      <c r="I12" s="61">
        <f t="shared" ref="I12:I75" si="0">(H12/G12)*100</f>
        <v>79.867378066874778</v>
      </c>
    </row>
    <row r="13" spans="1:11" ht="20.100000000000001" customHeight="1" x14ac:dyDescent="0.25">
      <c r="B13" s="53"/>
      <c r="C13" s="53"/>
      <c r="D13" s="53"/>
      <c r="E13" s="53"/>
      <c r="F13" s="53" t="s">
        <v>212</v>
      </c>
      <c r="G13" s="54">
        <f>G154+G171+G188+G203</f>
        <v>39191</v>
      </c>
      <c r="H13" s="152">
        <f>H154+H171+H188+H203</f>
        <v>34867.369999999995</v>
      </c>
      <c r="I13" s="61">
        <f t="shared" si="0"/>
        <v>88.967798729300085</v>
      </c>
      <c r="K13" s="24"/>
    </row>
    <row r="14" spans="1:11" ht="5.25" customHeight="1" x14ac:dyDescent="0.25">
      <c r="B14" s="21"/>
      <c r="C14" s="21"/>
      <c r="D14" s="21"/>
      <c r="E14" s="21"/>
      <c r="F14" s="21"/>
      <c r="G14" s="21"/>
      <c r="H14" s="153"/>
      <c r="I14" s="99"/>
    </row>
    <row r="15" spans="1:11" x14ac:dyDescent="0.25">
      <c r="B15" s="75" t="s">
        <v>136</v>
      </c>
      <c r="C15" s="75"/>
      <c r="D15" s="76"/>
      <c r="E15" s="75"/>
      <c r="F15" s="77" t="s">
        <v>137</v>
      </c>
      <c r="G15" s="78">
        <f>G16</f>
        <v>136496</v>
      </c>
      <c r="H15" s="154">
        <f>H16</f>
        <v>137565.01</v>
      </c>
      <c r="I15" s="79">
        <f t="shared" si="0"/>
        <v>100.78318045950066</v>
      </c>
    </row>
    <row r="16" spans="1:11" x14ac:dyDescent="0.25">
      <c r="B16" s="80" t="s">
        <v>138</v>
      </c>
      <c r="C16" s="80"/>
      <c r="D16" s="64"/>
      <c r="E16" s="80"/>
      <c r="F16" s="81" t="s">
        <v>139</v>
      </c>
      <c r="G16" s="66">
        <f>G18+G51</f>
        <v>136496</v>
      </c>
      <c r="H16" s="109">
        <f>H18+H51</f>
        <v>137565.01</v>
      </c>
      <c r="I16" s="82">
        <f t="shared" si="0"/>
        <v>100.78318045950066</v>
      </c>
      <c r="K16" s="24"/>
    </row>
    <row r="17" spans="2:12" x14ac:dyDescent="0.25">
      <c r="B17" s="68"/>
      <c r="C17" s="68"/>
      <c r="D17" s="69"/>
      <c r="E17" s="68"/>
      <c r="F17" s="70" t="s">
        <v>140</v>
      </c>
      <c r="G17" s="71"/>
      <c r="H17" s="145"/>
      <c r="I17" s="72"/>
      <c r="K17" s="24"/>
    </row>
    <row r="18" spans="2:12" x14ac:dyDescent="0.25">
      <c r="B18" s="28"/>
      <c r="C18" s="28" t="s">
        <v>73</v>
      </c>
      <c r="D18" s="28"/>
      <c r="E18" s="32"/>
      <c r="F18" s="33" t="s">
        <v>40</v>
      </c>
      <c r="G18" s="182">
        <f>G19+G48</f>
        <v>120496</v>
      </c>
      <c r="H18" s="146">
        <f>H19+H48</f>
        <v>137565.01</v>
      </c>
      <c r="I18" s="83">
        <f t="shared" si="0"/>
        <v>114.1656237551454</v>
      </c>
      <c r="L18" s="20" t="s">
        <v>247</v>
      </c>
    </row>
    <row r="19" spans="2:12" x14ac:dyDescent="0.25">
      <c r="B19" s="32"/>
      <c r="C19" s="32"/>
      <c r="D19" s="28" t="s">
        <v>197</v>
      </c>
      <c r="E19" s="28"/>
      <c r="F19" s="33" t="s">
        <v>47</v>
      </c>
      <c r="G19" s="182">
        <f>G20+G24+G30+G40+G42</f>
        <v>119566</v>
      </c>
      <c r="H19" s="146">
        <f>H20+H24+H30+H40+H42</f>
        <v>136304.74000000002</v>
      </c>
      <c r="I19" s="83">
        <f t="shared" si="0"/>
        <v>113.999581820919</v>
      </c>
      <c r="L19" s="20" t="s">
        <v>247</v>
      </c>
    </row>
    <row r="20" spans="2:12" x14ac:dyDescent="0.25">
      <c r="B20" s="32"/>
      <c r="C20" s="32"/>
      <c r="D20" s="28"/>
      <c r="E20" s="28" t="s">
        <v>195</v>
      </c>
      <c r="F20" s="33" t="s">
        <v>213</v>
      </c>
      <c r="G20" s="182">
        <f>G21+G22+G23</f>
        <v>7148</v>
      </c>
      <c r="H20" s="146">
        <f>H21+H22+H23</f>
        <v>8740</v>
      </c>
      <c r="I20" s="83">
        <f t="shared" si="0"/>
        <v>122.27196418578623</v>
      </c>
      <c r="K20" s="24"/>
    </row>
    <row r="21" spans="2:12" x14ac:dyDescent="0.25">
      <c r="B21" s="32"/>
      <c r="C21" s="32"/>
      <c r="D21" s="28"/>
      <c r="E21" s="32" t="s">
        <v>141</v>
      </c>
      <c r="F21" s="29" t="s">
        <v>49</v>
      </c>
      <c r="G21" s="180">
        <v>6993</v>
      </c>
      <c r="H21" s="145">
        <v>8295</v>
      </c>
      <c r="I21" s="61">
        <f t="shared" si="0"/>
        <v>118.61861861861863</v>
      </c>
    </row>
    <row r="22" spans="2:12" x14ac:dyDescent="0.25">
      <c r="B22" s="32"/>
      <c r="C22" s="32"/>
      <c r="D22" s="28"/>
      <c r="E22" s="32" t="s">
        <v>142</v>
      </c>
      <c r="F22" s="29" t="s">
        <v>143</v>
      </c>
      <c r="G22" s="180">
        <v>155</v>
      </c>
      <c r="H22" s="145">
        <v>445</v>
      </c>
      <c r="I22" s="61">
        <f t="shared" si="0"/>
        <v>287.09677419354841</v>
      </c>
      <c r="K22" s="24"/>
    </row>
    <row r="23" spans="2:12" x14ac:dyDescent="0.25">
      <c r="B23" s="34"/>
      <c r="C23" s="34"/>
      <c r="D23" s="35"/>
      <c r="E23" s="34">
        <v>3214</v>
      </c>
      <c r="F23" s="29" t="s">
        <v>144</v>
      </c>
      <c r="G23" s="180">
        <v>0</v>
      </c>
      <c r="H23" s="145">
        <v>0</v>
      </c>
      <c r="I23" s="61">
        <v>0</v>
      </c>
    </row>
    <row r="24" spans="2:12" x14ac:dyDescent="0.25">
      <c r="B24" s="34"/>
      <c r="C24" s="34"/>
      <c r="D24" s="35"/>
      <c r="E24" s="35">
        <v>322</v>
      </c>
      <c r="F24" s="33" t="s">
        <v>52</v>
      </c>
      <c r="G24" s="182">
        <f>G25+G26+G27+G28+G29</f>
        <v>63949</v>
      </c>
      <c r="H24" s="146">
        <f>H25+H26+H27+H28+H29</f>
        <v>76832.600000000006</v>
      </c>
      <c r="I24" s="83">
        <f t="shared" si="0"/>
        <v>120.14667938513503</v>
      </c>
    </row>
    <row r="25" spans="2:12" x14ac:dyDescent="0.25">
      <c r="B25" s="34"/>
      <c r="C25" s="34"/>
      <c r="D25" s="35"/>
      <c r="E25" s="34">
        <v>3221</v>
      </c>
      <c r="F25" s="29" t="s">
        <v>145</v>
      </c>
      <c r="G25" s="180">
        <v>10700</v>
      </c>
      <c r="H25" s="145">
        <v>16377</v>
      </c>
      <c r="I25" s="61">
        <f t="shared" si="0"/>
        <v>153.05607476635515</v>
      </c>
    </row>
    <row r="26" spans="2:12" x14ac:dyDescent="0.25">
      <c r="B26" s="34"/>
      <c r="C26" s="34"/>
      <c r="D26" s="35"/>
      <c r="E26" s="34">
        <v>3223</v>
      </c>
      <c r="F26" s="29" t="s">
        <v>54</v>
      </c>
      <c r="G26" s="180">
        <v>45547</v>
      </c>
      <c r="H26" s="145">
        <v>54053.51</v>
      </c>
      <c r="I26" s="61">
        <f t="shared" si="0"/>
        <v>118.67633433596066</v>
      </c>
      <c r="K26" s="24"/>
    </row>
    <row r="27" spans="2:12" x14ac:dyDescent="0.25">
      <c r="B27" s="34"/>
      <c r="C27" s="34"/>
      <c r="D27" s="35"/>
      <c r="E27" s="34">
        <v>3224</v>
      </c>
      <c r="F27" s="29" t="s">
        <v>55</v>
      </c>
      <c r="G27" s="180">
        <v>4150</v>
      </c>
      <c r="H27" s="145">
        <v>5960.94</v>
      </c>
      <c r="I27" s="61">
        <f t="shared" si="0"/>
        <v>143.63710843373494</v>
      </c>
    </row>
    <row r="28" spans="2:12" x14ac:dyDescent="0.25">
      <c r="B28" s="34"/>
      <c r="C28" s="34"/>
      <c r="D28" s="35"/>
      <c r="E28" s="34">
        <v>3225</v>
      </c>
      <c r="F28" s="29" t="s">
        <v>146</v>
      </c>
      <c r="G28" s="180">
        <v>1000</v>
      </c>
      <c r="H28" s="145">
        <v>72.11</v>
      </c>
      <c r="I28" s="61">
        <f t="shared" si="0"/>
        <v>7.2109999999999994</v>
      </c>
    </row>
    <row r="29" spans="2:12" x14ac:dyDescent="0.25">
      <c r="B29" s="34"/>
      <c r="C29" s="34"/>
      <c r="D29" s="35"/>
      <c r="E29" s="34">
        <v>3227</v>
      </c>
      <c r="F29" s="29" t="s">
        <v>147</v>
      </c>
      <c r="G29" s="180">
        <v>2552</v>
      </c>
      <c r="H29" s="145">
        <v>369.04</v>
      </c>
      <c r="I29" s="61">
        <f t="shared" si="0"/>
        <v>14.460815047021944</v>
      </c>
    </row>
    <row r="30" spans="2:12" x14ac:dyDescent="0.25">
      <c r="B30" s="34"/>
      <c r="C30" s="34"/>
      <c r="D30" s="35"/>
      <c r="E30" s="35">
        <v>323</v>
      </c>
      <c r="F30" s="33" t="s">
        <v>56</v>
      </c>
      <c r="G30" s="182">
        <f>G31+G32+G33+G34+G35+G36+G37+G38+G39</f>
        <v>36179</v>
      </c>
      <c r="H30" s="146">
        <f>H31+H32+H33+H34+H35+H36+H37+H38+H39</f>
        <v>41441.450000000004</v>
      </c>
      <c r="I30" s="83">
        <f t="shared" si="0"/>
        <v>114.5455927471738</v>
      </c>
    </row>
    <row r="31" spans="2:12" x14ac:dyDescent="0.25">
      <c r="B31" s="34"/>
      <c r="C31" s="34"/>
      <c r="D31" s="35"/>
      <c r="E31" s="34">
        <v>3231</v>
      </c>
      <c r="F31" s="29" t="s">
        <v>148</v>
      </c>
      <c r="G31" s="180">
        <v>7247</v>
      </c>
      <c r="H31" s="145">
        <v>3435.68</v>
      </c>
      <c r="I31" s="61">
        <f t="shared" si="0"/>
        <v>47.408306885607836</v>
      </c>
    </row>
    <row r="32" spans="2:12" x14ac:dyDescent="0.25">
      <c r="B32" s="34"/>
      <c r="C32" s="34"/>
      <c r="D32" s="35"/>
      <c r="E32" s="34">
        <v>3232</v>
      </c>
      <c r="F32" s="29" t="s">
        <v>58</v>
      </c>
      <c r="G32" s="180">
        <v>10000</v>
      </c>
      <c r="H32" s="145">
        <v>7833.94</v>
      </c>
      <c r="I32" s="61">
        <f t="shared" si="0"/>
        <v>78.339399999999998</v>
      </c>
    </row>
    <row r="33" spans="2:9" x14ac:dyDescent="0.25">
      <c r="B33" s="34"/>
      <c r="C33" s="34"/>
      <c r="D33" s="35"/>
      <c r="E33" s="34">
        <v>3233</v>
      </c>
      <c r="F33" s="29" t="s">
        <v>108</v>
      </c>
      <c r="G33" s="180">
        <v>130</v>
      </c>
      <c r="H33" s="145">
        <v>1096.29</v>
      </c>
      <c r="I33" s="61">
        <f t="shared" si="0"/>
        <v>843.3</v>
      </c>
    </row>
    <row r="34" spans="2:9" x14ac:dyDescent="0.25">
      <c r="B34" s="34"/>
      <c r="C34" s="34"/>
      <c r="D34" s="35"/>
      <c r="E34" s="34">
        <v>3234</v>
      </c>
      <c r="F34" s="29" t="s">
        <v>59</v>
      </c>
      <c r="G34" s="180">
        <v>7545</v>
      </c>
      <c r="H34" s="145">
        <v>12550.41</v>
      </c>
      <c r="I34" s="61">
        <f t="shared" si="0"/>
        <v>166.34075546719683</v>
      </c>
    </row>
    <row r="35" spans="2:9" x14ac:dyDescent="0.25">
      <c r="B35" s="34"/>
      <c r="C35" s="34"/>
      <c r="D35" s="35"/>
      <c r="E35" s="34">
        <v>3235</v>
      </c>
      <c r="F35" s="29" t="s">
        <v>109</v>
      </c>
      <c r="G35" s="180">
        <v>2630</v>
      </c>
      <c r="H35" s="145">
        <v>2773.61</v>
      </c>
      <c r="I35" s="61">
        <f t="shared" si="0"/>
        <v>105.46045627376427</v>
      </c>
    </row>
    <row r="36" spans="2:9" x14ac:dyDescent="0.25">
      <c r="B36" s="34"/>
      <c r="C36" s="34"/>
      <c r="D36" s="35"/>
      <c r="E36" s="34">
        <v>3236</v>
      </c>
      <c r="F36" s="29" t="s">
        <v>123</v>
      </c>
      <c r="G36" s="180">
        <v>4300</v>
      </c>
      <c r="H36" s="145">
        <v>5463.79</v>
      </c>
      <c r="I36" s="61">
        <f t="shared" si="0"/>
        <v>127.06488372093023</v>
      </c>
    </row>
    <row r="37" spans="2:9" x14ac:dyDescent="0.25">
      <c r="B37" s="34"/>
      <c r="C37" s="34"/>
      <c r="D37" s="35"/>
      <c r="E37" s="34">
        <v>3237</v>
      </c>
      <c r="F37" s="29" t="s">
        <v>149</v>
      </c>
      <c r="G37" s="180">
        <v>1997</v>
      </c>
      <c r="H37" s="145">
        <v>5701</v>
      </c>
      <c r="I37" s="61">
        <f t="shared" si="0"/>
        <v>285.47821732598896</v>
      </c>
    </row>
    <row r="38" spans="2:9" x14ac:dyDescent="0.25">
      <c r="B38" s="34"/>
      <c r="C38" s="34"/>
      <c r="D38" s="35"/>
      <c r="E38" s="34">
        <v>3238</v>
      </c>
      <c r="F38" s="29" t="s">
        <v>60</v>
      </c>
      <c r="G38" s="180">
        <v>2130</v>
      </c>
      <c r="H38" s="145">
        <v>2451.73</v>
      </c>
      <c r="I38" s="61">
        <f t="shared" si="0"/>
        <v>115.10469483568076</v>
      </c>
    </row>
    <row r="39" spans="2:9" x14ac:dyDescent="0.25">
      <c r="B39" s="34"/>
      <c r="C39" s="34"/>
      <c r="D39" s="35"/>
      <c r="E39" s="34">
        <v>3239</v>
      </c>
      <c r="F39" s="29" t="s">
        <v>61</v>
      </c>
      <c r="G39" s="180">
        <v>200</v>
      </c>
      <c r="H39" s="145">
        <v>135</v>
      </c>
      <c r="I39" s="61">
        <f t="shared" si="0"/>
        <v>67.5</v>
      </c>
    </row>
    <row r="40" spans="2:9" x14ac:dyDescent="0.25">
      <c r="B40" s="34"/>
      <c r="C40" s="34"/>
      <c r="D40" s="35"/>
      <c r="E40" s="35">
        <v>324</v>
      </c>
      <c r="F40" s="33" t="s">
        <v>62</v>
      </c>
      <c r="G40" s="182">
        <f>G41</f>
        <v>50</v>
      </c>
      <c r="H40" s="146">
        <f>H41</f>
        <v>0</v>
      </c>
      <c r="I40" s="83">
        <f t="shared" si="0"/>
        <v>0</v>
      </c>
    </row>
    <row r="41" spans="2:9" x14ac:dyDescent="0.25">
      <c r="B41" s="34"/>
      <c r="C41" s="34"/>
      <c r="D41" s="35"/>
      <c r="E41" s="34">
        <v>3241</v>
      </c>
      <c r="F41" s="29" t="s">
        <v>62</v>
      </c>
      <c r="G41" s="180">
        <v>50</v>
      </c>
      <c r="H41" s="145">
        <v>0</v>
      </c>
      <c r="I41" s="61">
        <f t="shared" si="0"/>
        <v>0</v>
      </c>
    </row>
    <row r="42" spans="2:9" x14ac:dyDescent="0.25">
      <c r="B42" s="34"/>
      <c r="C42" s="34"/>
      <c r="D42" s="35"/>
      <c r="E42" s="35">
        <v>329</v>
      </c>
      <c r="F42" s="33" t="s">
        <v>63</v>
      </c>
      <c r="G42" s="182">
        <f>G43+G44+G45+G46+G47</f>
        <v>12240</v>
      </c>
      <c r="H42" s="146">
        <f>H43+H44+H45+H46+H47</f>
        <v>9290.6899999999987</v>
      </c>
      <c r="I42" s="83">
        <f t="shared" si="0"/>
        <v>75.904330065359474</v>
      </c>
    </row>
    <row r="43" spans="2:9" x14ac:dyDescent="0.25">
      <c r="B43" s="34"/>
      <c r="C43" s="34"/>
      <c r="D43" s="35"/>
      <c r="E43" s="34">
        <v>3292</v>
      </c>
      <c r="F43" s="29" t="s">
        <v>64</v>
      </c>
      <c r="G43" s="180">
        <v>700</v>
      </c>
      <c r="H43" s="145">
        <v>1149.03</v>
      </c>
      <c r="I43" s="61">
        <f t="shared" si="0"/>
        <v>164.14714285714285</v>
      </c>
    </row>
    <row r="44" spans="2:9" x14ac:dyDescent="0.25">
      <c r="B44" s="34"/>
      <c r="C44" s="34"/>
      <c r="D44" s="35"/>
      <c r="E44" s="34">
        <v>3294</v>
      </c>
      <c r="F44" s="29" t="s">
        <v>150</v>
      </c>
      <c r="G44" s="180">
        <v>420</v>
      </c>
      <c r="H44" s="145">
        <v>527.09</v>
      </c>
      <c r="I44" s="61">
        <f t="shared" si="0"/>
        <v>125.49761904761905</v>
      </c>
    </row>
    <row r="45" spans="2:9" x14ac:dyDescent="0.25">
      <c r="B45" s="34"/>
      <c r="C45" s="34"/>
      <c r="D45" s="35"/>
      <c r="E45" s="34">
        <v>3295</v>
      </c>
      <c r="F45" s="29" t="s">
        <v>65</v>
      </c>
      <c r="G45" s="180">
        <v>3900</v>
      </c>
      <c r="H45" s="145">
        <v>0</v>
      </c>
      <c r="I45" s="61">
        <f t="shared" si="0"/>
        <v>0</v>
      </c>
    </row>
    <row r="46" spans="2:9" x14ac:dyDescent="0.25">
      <c r="B46" s="34"/>
      <c r="C46" s="34"/>
      <c r="D46" s="35"/>
      <c r="E46" s="34">
        <v>3296</v>
      </c>
      <c r="F46" s="29" t="s">
        <v>112</v>
      </c>
      <c r="G46" s="180">
        <v>40</v>
      </c>
      <c r="H46" s="145">
        <v>0</v>
      </c>
      <c r="I46" s="61">
        <f t="shared" si="0"/>
        <v>0</v>
      </c>
    </row>
    <row r="47" spans="2:9" x14ac:dyDescent="0.25">
      <c r="B47" s="34"/>
      <c r="C47" s="34"/>
      <c r="D47" s="35"/>
      <c r="E47" s="34">
        <v>3299</v>
      </c>
      <c r="F47" s="29" t="s">
        <v>151</v>
      </c>
      <c r="G47" s="180">
        <v>7180</v>
      </c>
      <c r="H47" s="145">
        <v>7614.57</v>
      </c>
      <c r="I47" s="61">
        <f t="shared" si="0"/>
        <v>106.05250696378829</v>
      </c>
    </row>
    <row r="48" spans="2:9" x14ac:dyDescent="0.25">
      <c r="B48" s="34"/>
      <c r="C48" s="34"/>
      <c r="D48" s="35">
        <v>34</v>
      </c>
      <c r="E48" s="35"/>
      <c r="F48" s="33" t="s">
        <v>66</v>
      </c>
      <c r="G48" s="182">
        <f>G49+G50</f>
        <v>930</v>
      </c>
      <c r="H48" s="146">
        <f>H49+H50</f>
        <v>1260.27</v>
      </c>
      <c r="I48" s="83">
        <f t="shared" si="0"/>
        <v>135.51290322580644</v>
      </c>
    </row>
    <row r="49" spans="2:11" x14ac:dyDescent="0.25">
      <c r="B49" s="34"/>
      <c r="C49" s="34"/>
      <c r="D49" s="35"/>
      <c r="E49" s="34">
        <v>3431</v>
      </c>
      <c r="F49" s="29" t="s">
        <v>152</v>
      </c>
      <c r="G49" s="180">
        <v>900</v>
      </c>
      <c r="H49" s="145">
        <v>1232.24</v>
      </c>
      <c r="I49" s="61">
        <f t="shared" si="0"/>
        <v>136.91555555555556</v>
      </c>
    </row>
    <row r="50" spans="2:11" x14ac:dyDescent="0.25">
      <c r="B50" s="34"/>
      <c r="C50" s="34"/>
      <c r="D50" s="35"/>
      <c r="E50" s="34">
        <v>3433</v>
      </c>
      <c r="F50" s="29" t="s">
        <v>113</v>
      </c>
      <c r="G50" s="180">
        <v>30</v>
      </c>
      <c r="H50" s="145">
        <v>28.03</v>
      </c>
      <c r="I50" s="61">
        <f t="shared" si="0"/>
        <v>93.433333333333337</v>
      </c>
    </row>
    <row r="51" spans="2:11" x14ac:dyDescent="0.25">
      <c r="B51" s="35"/>
      <c r="C51" s="35">
        <v>4</v>
      </c>
      <c r="D51" s="35"/>
      <c r="E51" s="35"/>
      <c r="F51" s="33" t="s">
        <v>117</v>
      </c>
      <c r="G51" s="182">
        <f>G52+G53</f>
        <v>16000</v>
      </c>
      <c r="H51" s="146">
        <f>H52+H53</f>
        <v>0</v>
      </c>
      <c r="I51" s="83">
        <v>0</v>
      </c>
    </row>
    <row r="52" spans="2:11" x14ac:dyDescent="0.25">
      <c r="B52" s="34"/>
      <c r="C52" s="34"/>
      <c r="D52" s="35">
        <v>41</v>
      </c>
      <c r="E52" s="35"/>
      <c r="F52" s="33" t="s">
        <v>214</v>
      </c>
      <c r="G52" s="182">
        <v>0</v>
      </c>
      <c r="H52" s="146">
        <v>0</v>
      </c>
      <c r="I52" s="83">
        <v>0</v>
      </c>
    </row>
    <row r="53" spans="2:11" x14ac:dyDescent="0.25">
      <c r="B53" s="34"/>
      <c r="C53" s="34"/>
      <c r="D53" s="35">
        <v>42</v>
      </c>
      <c r="E53" s="35"/>
      <c r="F53" s="33" t="s">
        <v>215</v>
      </c>
      <c r="G53" s="182">
        <f>G54+G55+G56</f>
        <v>16000</v>
      </c>
      <c r="H53" s="146">
        <f>H54+H55+H56</f>
        <v>0</v>
      </c>
      <c r="I53" s="83">
        <v>0</v>
      </c>
    </row>
    <row r="54" spans="2:11" x14ac:dyDescent="0.25">
      <c r="B54" s="34"/>
      <c r="C54" s="34"/>
      <c r="D54" s="35"/>
      <c r="E54" s="34">
        <v>4221</v>
      </c>
      <c r="F54" s="29" t="s">
        <v>70</v>
      </c>
      <c r="G54" s="180">
        <v>13000</v>
      </c>
      <c r="H54" s="145">
        <v>0</v>
      </c>
      <c r="I54" s="61">
        <v>0</v>
      </c>
    </row>
    <row r="55" spans="2:11" x14ac:dyDescent="0.25">
      <c r="B55" s="34"/>
      <c r="C55" s="34"/>
      <c r="D55" s="35"/>
      <c r="E55" s="34">
        <v>4222</v>
      </c>
      <c r="F55" s="29" t="s">
        <v>119</v>
      </c>
      <c r="G55" s="180">
        <v>0</v>
      </c>
      <c r="H55" s="145">
        <v>0</v>
      </c>
      <c r="I55" s="61">
        <v>0</v>
      </c>
      <c r="K55" s="24"/>
    </row>
    <row r="56" spans="2:11" ht="16.5" thickBot="1" x14ac:dyDescent="0.3">
      <c r="B56" s="36"/>
      <c r="C56" s="36"/>
      <c r="D56" s="37"/>
      <c r="E56" s="36">
        <v>4227</v>
      </c>
      <c r="F56" s="38" t="s">
        <v>216</v>
      </c>
      <c r="G56" s="183">
        <v>3000</v>
      </c>
      <c r="H56" s="155">
        <v>0</v>
      </c>
      <c r="I56" s="94">
        <v>0</v>
      </c>
    </row>
    <row r="57" spans="2:11" ht="16.5" thickTop="1" x14ac:dyDescent="0.25">
      <c r="B57" s="39"/>
      <c r="C57" s="39"/>
      <c r="D57" s="40">
        <v>31</v>
      </c>
      <c r="E57" s="41"/>
      <c r="F57" s="42" t="s">
        <v>41</v>
      </c>
      <c r="G57" s="184">
        <v>0</v>
      </c>
      <c r="H57" s="156">
        <v>0</v>
      </c>
      <c r="I57" s="101">
        <v>0</v>
      </c>
    </row>
    <row r="58" spans="2:11" x14ac:dyDescent="0.25">
      <c r="B58" s="44"/>
      <c r="C58" s="44"/>
      <c r="D58" s="35">
        <v>32</v>
      </c>
      <c r="E58" s="45"/>
      <c r="F58" s="33" t="s">
        <v>47</v>
      </c>
      <c r="G58" s="182">
        <f>G19</f>
        <v>119566</v>
      </c>
      <c r="H58" s="146">
        <f>H19</f>
        <v>136304.74000000002</v>
      </c>
      <c r="I58" s="83">
        <f t="shared" si="0"/>
        <v>113.999581820919</v>
      </c>
    </row>
    <row r="59" spans="2:11" x14ac:dyDescent="0.25">
      <c r="B59" s="44"/>
      <c r="C59" s="44"/>
      <c r="D59" s="35">
        <v>34</v>
      </c>
      <c r="E59" s="45"/>
      <c r="F59" s="33" t="s">
        <v>66</v>
      </c>
      <c r="G59" s="182">
        <f>G48</f>
        <v>930</v>
      </c>
      <c r="H59" s="146">
        <f>H48</f>
        <v>1260.27</v>
      </c>
      <c r="I59" s="83">
        <f t="shared" si="0"/>
        <v>135.51290322580644</v>
      </c>
    </row>
    <row r="60" spans="2:11" x14ac:dyDescent="0.25">
      <c r="B60" s="44"/>
      <c r="C60" s="44"/>
      <c r="D60" s="35">
        <v>41</v>
      </c>
      <c r="E60" s="45"/>
      <c r="F60" s="33" t="s">
        <v>217</v>
      </c>
      <c r="G60" s="182">
        <f t="shared" ref="G60:H61" si="1">G52</f>
        <v>0</v>
      </c>
      <c r="H60" s="146">
        <f t="shared" si="1"/>
        <v>0</v>
      </c>
      <c r="I60" s="83">
        <v>0</v>
      </c>
    </row>
    <row r="61" spans="2:11" x14ac:dyDescent="0.25">
      <c r="B61" s="44"/>
      <c r="C61" s="44"/>
      <c r="D61" s="35">
        <v>42</v>
      </c>
      <c r="E61" s="45"/>
      <c r="F61" s="33" t="s">
        <v>215</v>
      </c>
      <c r="G61" s="182">
        <f t="shared" si="1"/>
        <v>16000</v>
      </c>
      <c r="H61" s="146">
        <f t="shared" si="1"/>
        <v>0</v>
      </c>
      <c r="I61" s="83">
        <v>0</v>
      </c>
    </row>
    <row r="62" spans="2:11" x14ac:dyDescent="0.25">
      <c r="B62" s="44"/>
      <c r="C62" s="44"/>
      <c r="D62" s="35"/>
      <c r="E62" s="45"/>
      <c r="F62" s="84" t="s">
        <v>140</v>
      </c>
      <c r="G62" s="182"/>
      <c r="H62" s="146"/>
      <c r="I62" s="61"/>
    </row>
    <row r="63" spans="2:11" x14ac:dyDescent="0.25">
      <c r="B63" s="95"/>
      <c r="C63" s="95"/>
      <c r="E63" s="96"/>
      <c r="F63" s="97"/>
      <c r="G63" s="98"/>
      <c r="H63" s="157"/>
      <c r="I63" s="99"/>
    </row>
    <row r="64" spans="2:11" x14ac:dyDescent="0.25">
      <c r="B64" s="89" t="s">
        <v>136</v>
      </c>
      <c r="C64" s="89"/>
      <c r="D64" s="90"/>
      <c r="E64" s="89"/>
      <c r="F64" s="91" t="s">
        <v>137</v>
      </c>
      <c r="G64" s="92">
        <f>G65</f>
        <v>20000</v>
      </c>
      <c r="H64" s="88">
        <f>H65</f>
        <v>19843.71</v>
      </c>
      <c r="I64" s="74">
        <f>(H64/G64)*100</f>
        <v>99.218549999999993</v>
      </c>
    </row>
    <row r="65" spans="2:9" x14ac:dyDescent="0.25">
      <c r="B65" s="80" t="s">
        <v>138</v>
      </c>
      <c r="C65" s="80"/>
      <c r="D65" s="64"/>
      <c r="E65" s="80"/>
      <c r="F65" s="81" t="s">
        <v>218</v>
      </c>
      <c r="G65" s="66">
        <f>G67</f>
        <v>20000</v>
      </c>
      <c r="H65" s="109">
        <f>H67</f>
        <v>19843.71</v>
      </c>
      <c r="I65" s="110">
        <f>(H65/G65)*100</f>
        <v>99.218549999999993</v>
      </c>
    </row>
    <row r="66" spans="2:9" x14ac:dyDescent="0.25">
      <c r="B66" s="27"/>
      <c r="C66" s="27"/>
      <c r="D66" s="28"/>
      <c r="E66" s="27"/>
      <c r="F66" s="84" t="s">
        <v>140</v>
      </c>
      <c r="G66" s="180"/>
      <c r="H66" s="172"/>
      <c r="I66" s="173"/>
    </row>
    <row r="67" spans="2:9" x14ac:dyDescent="0.25">
      <c r="B67" s="35"/>
      <c r="C67" s="35">
        <v>3</v>
      </c>
      <c r="D67" s="35">
        <v>32</v>
      </c>
      <c r="E67" s="34"/>
      <c r="F67" s="33" t="s">
        <v>125</v>
      </c>
      <c r="G67" s="182">
        <f>G68</f>
        <v>20000</v>
      </c>
      <c r="H67" s="174">
        <f>H68</f>
        <v>19843.71</v>
      </c>
      <c r="I67" s="173">
        <f t="shared" ref="I67:I69" si="2">(H67/G67)*100</f>
        <v>99.218549999999993</v>
      </c>
    </row>
    <row r="68" spans="2:9" ht="16.5" thickBot="1" x14ac:dyDescent="0.3">
      <c r="B68" s="36"/>
      <c r="C68" s="36"/>
      <c r="D68" s="37"/>
      <c r="E68" s="36">
        <v>3232</v>
      </c>
      <c r="F68" s="38" t="s">
        <v>58</v>
      </c>
      <c r="G68" s="183">
        <v>20000</v>
      </c>
      <c r="H68" s="175">
        <v>19843.71</v>
      </c>
      <c r="I68" s="178">
        <f t="shared" si="2"/>
        <v>99.218549999999993</v>
      </c>
    </row>
    <row r="69" spans="2:9" ht="16.5" thickTop="1" x14ac:dyDescent="0.25">
      <c r="B69" s="46"/>
      <c r="C69" s="46"/>
      <c r="D69" s="40">
        <v>32</v>
      </c>
      <c r="E69" s="40"/>
      <c r="F69" s="42" t="s">
        <v>125</v>
      </c>
      <c r="G69" s="184">
        <f>G67</f>
        <v>20000</v>
      </c>
      <c r="H69" s="176">
        <f>H67</f>
        <v>19843.71</v>
      </c>
      <c r="I69" s="177">
        <f t="shared" si="2"/>
        <v>99.218549999999993</v>
      </c>
    </row>
    <row r="70" spans="2:9" x14ac:dyDescent="0.25">
      <c r="B70" s="44"/>
      <c r="C70" s="44"/>
      <c r="D70" s="35"/>
      <c r="E70" s="45"/>
      <c r="F70" s="84" t="s">
        <v>140</v>
      </c>
      <c r="G70" s="182"/>
      <c r="H70" s="174"/>
      <c r="I70" s="173"/>
    </row>
    <row r="71" spans="2:9" x14ac:dyDescent="0.25">
      <c r="B71" s="95"/>
      <c r="C71" s="95"/>
      <c r="E71" s="96"/>
      <c r="F71" s="97"/>
      <c r="G71" s="98"/>
      <c r="H71" s="157"/>
      <c r="I71" s="99"/>
    </row>
    <row r="72" spans="2:9" x14ac:dyDescent="0.25">
      <c r="B72" s="85" t="s">
        <v>136</v>
      </c>
      <c r="C72" s="85"/>
      <c r="D72" s="86"/>
      <c r="E72" s="85"/>
      <c r="F72" s="87" t="s">
        <v>137</v>
      </c>
      <c r="G72" s="88">
        <f>G73</f>
        <v>1698629</v>
      </c>
      <c r="H72" s="88">
        <f>H73</f>
        <v>1688175.22</v>
      </c>
      <c r="I72" s="74">
        <f t="shared" si="0"/>
        <v>99.384575442901308</v>
      </c>
    </row>
    <row r="73" spans="2:9" x14ac:dyDescent="0.25">
      <c r="B73" s="80" t="s">
        <v>153</v>
      </c>
      <c r="C73" s="80"/>
      <c r="D73" s="64"/>
      <c r="E73" s="80"/>
      <c r="F73" s="81" t="s">
        <v>154</v>
      </c>
      <c r="G73" s="66">
        <f>G75+G91</f>
        <v>1698629</v>
      </c>
      <c r="H73" s="109">
        <f>H75+H91</f>
        <v>1688175.22</v>
      </c>
      <c r="I73" s="82">
        <f t="shared" si="0"/>
        <v>99.384575442901308</v>
      </c>
    </row>
    <row r="74" spans="2:9" x14ac:dyDescent="0.25">
      <c r="B74" s="34"/>
      <c r="C74" s="34"/>
      <c r="D74" s="35"/>
      <c r="E74" s="34"/>
      <c r="F74" s="84" t="s">
        <v>155</v>
      </c>
      <c r="G74" s="31"/>
      <c r="H74" s="145"/>
      <c r="I74" s="61">
        <v>0</v>
      </c>
    </row>
    <row r="75" spans="2:9" x14ac:dyDescent="0.25">
      <c r="B75" s="35"/>
      <c r="C75" s="35">
        <v>3</v>
      </c>
      <c r="D75" s="35"/>
      <c r="E75" s="35"/>
      <c r="F75" s="33" t="s">
        <v>40</v>
      </c>
      <c r="G75" s="182">
        <f>G76+G81+G87</f>
        <v>1668671</v>
      </c>
      <c r="H75" s="146">
        <f>H76+H81+H87+H89</f>
        <v>1656041.3499999999</v>
      </c>
      <c r="I75" s="83">
        <f t="shared" si="0"/>
        <v>99.243131210406361</v>
      </c>
    </row>
    <row r="76" spans="2:9" x14ac:dyDescent="0.25">
      <c r="B76" s="35"/>
      <c r="C76" s="35"/>
      <c r="D76" s="35">
        <v>31</v>
      </c>
      <c r="E76" s="35"/>
      <c r="F76" s="33" t="s">
        <v>41</v>
      </c>
      <c r="G76" s="182">
        <f>G77+G78+G79+G80</f>
        <v>1529366</v>
      </c>
      <c r="H76" s="146">
        <f>H80+H79+H78+H77</f>
        <v>1522342.54</v>
      </c>
      <c r="I76" s="83">
        <f t="shared" ref="I76:I139" si="3">(H76/G76)*100</f>
        <v>99.540760027357749</v>
      </c>
    </row>
    <row r="77" spans="2:9" x14ac:dyDescent="0.25">
      <c r="B77" s="34"/>
      <c r="C77" s="34"/>
      <c r="D77" s="35"/>
      <c r="E77" s="34">
        <v>3111</v>
      </c>
      <c r="F77" s="29" t="s">
        <v>42</v>
      </c>
      <c r="G77" s="180">
        <v>1267316</v>
      </c>
      <c r="H77" s="145">
        <v>1261695</v>
      </c>
      <c r="I77" s="61">
        <f t="shared" si="3"/>
        <v>99.556464212556293</v>
      </c>
    </row>
    <row r="78" spans="2:9" x14ac:dyDescent="0.25">
      <c r="B78" s="34"/>
      <c r="C78" s="34"/>
      <c r="D78" s="35"/>
      <c r="E78" s="34">
        <v>3113</v>
      </c>
      <c r="F78" s="29" t="s">
        <v>102</v>
      </c>
      <c r="G78" s="180">
        <v>0</v>
      </c>
      <c r="H78" s="145">
        <v>0</v>
      </c>
      <c r="I78" s="61">
        <v>0</v>
      </c>
    </row>
    <row r="79" spans="2:9" x14ac:dyDescent="0.25">
      <c r="B79" s="34"/>
      <c r="C79" s="34"/>
      <c r="D79" s="35"/>
      <c r="E79" s="34">
        <v>3121</v>
      </c>
      <c r="F79" s="29" t="s">
        <v>219</v>
      </c>
      <c r="G79" s="180">
        <v>52943</v>
      </c>
      <c r="H79" s="145">
        <v>53553.54</v>
      </c>
      <c r="I79" s="61">
        <f t="shared" si="3"/>
        <v>101.15320250080275</v>
      </c>
    </row>
    <row r="80" spans="2:9" x14ac:dyDescent="0.25">
      <c r="B80" s="34"/>
      <c r="C80" s="34"/>
      <c r="D80" s="35"/>
      <c r="E80" s="34">
        <v>3132</v>
      </c>
      <c r="F80" s="29" t="s">
        <v>156</v>
      </c>
      <c r="G80" s="180">
        <v>209107</v>
      </c>
      <c r="H80" s="145">
        <v>207094</v>
      </c>
      <c r="I80" s="61">
        <f t="shared" si="3"/>
        <v>99.03733495291884</v>
      </c>
    </row>
    <row r="81" spans="2:12" x14ac:dyDescent="0.25">
      <c r="B81" s="35"/>
      <c r="C81" s="35"/>
      <c r="D81" s="35">
        <v>32</v>
      </c>
      <c r="E81" s="35"/>
      <c r="F81" s="33" t="s">
        <v>47</v>
      </c>
      <c r="G81" s="182">
        <f>G82+G84+G85+G86+G83</f>
        <v>138483</v>
      </c>
      <c r="H81" s="146">
        <f>H86+H85+H84+H82+H83</f>
        <v>132877.18</v>
      </c>
      <c r="I81" s="83">
        <f t="shared" si="3"/>
        <v>95.951979665374083</v>
      </c>
    </row>
    <row r="82" spans="2:12" x14ac:dyDescent="0.25">
      <c r="B82" s="34"/>
      <c r="C82" s="34"/>
      <c r="D82" s="35"/>
      <c r="E82" s="34">
        <v>3212</v>
      </c>
      <c r="F82" s="29" t="s">
        <v>220</v>
      </c>
      <c r="G82" s="180">
        <v>33103</v>
      </c>
      <c r="H82" s="145">
        <v>32360</v>
      </c>
      <c r="I82" s="61">
        <f t="shared" si="3"/>
        <v>97.755490438933023</v>
      </c>
    </row>
    <row r="83" spans="2:12" x14ac:dyDescent="0.25">
      <c r="B83" s="34"/>
      <c r="C83" s="34"/>
      <c r="D83" s="35"/>
      <c r="E83" s="34">
        <v>3221</v>
      </c>
      <c r="F83" s="29" t="s">
        <v>198</v>
      </c>
      <c r="G83" s="180">
        <v>1020</v>
      </c>
      <c r="H83" s="145">
        <v>1020</v>
      </c>
      <c r="I83" s="61">
        <v>0</v>
      </c>
    </row>
    <row r="84" spans="2:12" x14ac:dyDescent="0.25">
      <c r="B84" s="34"/>
      <c r="C84" s="34"/>
      <c r="D84" s="35"/>
      <c r="E84" s="34">
        <v>3222</v>
      </c>
      <c r="F84" s="29" t="s">
        <v>105</v>
      </c>
      <c r="G84" s="180">
        <v>64300</v>
      </c>
      <c r="H84" s="145">
        <v>95768</v>
      </c>
      <c r="I84" s="61">
        <f t="shared" si="3"/>
        <v>148.9393468118196</v>
      </c>
      <c r="L84" s="24"/>
    </row>
    <row r="85" spans="2:12" x14ac:dyDescent="0.25">
      <c r="B85" s="34"/>
      <c r="C85" s="34"/>
      <c r="D85" s="35"/>
      <c r="E85" s="34">
        <v>3232</v>
      </c>
      <c r="F85" s="29" t="s">
        <v>246</v>
      </c>
      <c r="G85" s="180">
        <v>35960</v>
      </c>
      <c r="H85" s="145">
        <v>0</v>
      </c>
      <c r="I85" s="61">
        <f t="shared" si="3"/>
        <v>0</v>
      </c>
    </row>
    <row r="86" spans="2:12" x14ac:dyDescent="0.25">
      <c r="B86" s="34"/>
      <c r="C86" s="34"/>
      <c r="D86" s="35"/>
      <c r="E86" s="34">
        <v>3295</v>
      </c>
      <c r="F86" s="29" t="s">
        <v>65</v>
      </c>
      <c r="G86" s="180">
        <v>4100</v>
      </c>
      <c r="H86" s="145">
        <v>3729.18</v>
      </c>
      <c r="I86" s="61">
        <f t="shared" si="3"/>
        <v>90.955609756097559</v>
      </c>
    </row>
    <row r="87" spans="2:12" x14ac:dyDescent="0.25">
      <c r="B87" s="35"/>
      <c r="C87" s="35"/>
      <c r="D87" s="35">
        <v>37</v>
      </c>
      <c r="E87" s="35"/>
      <c r="F87" s="33" t="s">
        <v>157</v>
      </c>
      <c r="G87" s="182">
        <f>G88</f>
        <v>822</v>
      </c>
      <c r="H87" s="146">
        <f>H88</f>
        <v>821.63</v>
      </c>
      <c r="I87" s="83">
        <f t="shared" si="3"/>
        <v>99.954987834549883</v>
      </c>
    </row>
    <row r="88" spans="2:12" x14ac:dyDescent="0.25">
      <c r="B88" s="34"/>
      <c r="C88" s="34"/>
      <c r="D88" s="35"/>
      <c r="E88" s="34">
        <v>3722</v>
      </c>
      <c r="F88" s="29" t="s">
        <v>157</v>
      </c>
      <c r="G88" s="180">
        <v>822</v>
      </c>
      <c r="H88" s="145">
        <v>821.63</v>
      </c>
      <c r="I88" s="61">
        <f t="shared" si="3"/>
        <v>99.954987834549883</v>
      </c>
    </row>
    <row r="89" spans="2:12" x14ac:dyDescent="0.25">
      <c r="B89" s="35"/>
      <c r="C89" s="35"/>
      <c r="D89" s="35">
        <v>38</v>
      </c>
      <c r="E89" s="35"/>
      <c r="F89" s="33" t="s">
        <v>221</v>
      </c>
      <c r="G89" s="182">
        <f>G90</f>
        <v>0</v>
      </c>
      <c r="H89" s="146">
        <f>H90</f>
        <v>0</v>
      </c>
      <c r="I89" s="83">
        <v>0</v>
      </c>
    </row>
    <row r="90" spans="2:12" x14ac:dyDescent="0.25">
      <c r="B90" s="34"/>
      <c r="C90" s="34"/>
      <c r="D90" s="35"/>
      <c r="E90" s="34">
        <v>38</v>
      </c>
      <c r="F90" s="29" t="s">
        <v>221</v>
      </c>
      <c r="G90" s="180">
        <v>0</v>
      </c>
      <c r="H90" s="145">
        <v>0</v>
      </c>
      <c r="I90" s="61">
        <v>0</v>
      </c>
    </row>
    <row r="91" spans="2:12" x14ac:dyDescent="0.25">
      <c r="B91" s="35"/>
      <c r="C91" s="35">
        <v>4</v>
      </c>
      <c r="D91" s="35">
        <v>42</v>
      </c>
      <c r="E91" s="35"/>
      <c r="F91" s="33" t="s">
        <v>118</v>
      </c>
      <c r="G91" s="182">
        <f>G92</f>
        <v>29958</v>
      </c>
      <c r="H91" s="146">
        <f>H92</f>
        <v>32133.87</v>
      </c>
      <c r="I91" s="83">
        <f t="shared" si="3"/>
        <v>107.26306829561385</v>
      </c>
    </row>
    <row r="92" spans="2:12" ht="16.5" thickBot="1" x14ac:dyDescent="0.3">
      <c r="B92" s="36"/>
      <c r="C92" s="36"/>
      <c r="D92" s="37"/>
      <c r="E92" s="36">
        <v>4241</v>
      </c>
      <c r="F92" s="38" t="s">
        <v>158</v>
      </c>
      <c r="G92" s="183">
        <v>29958</v>
      </c>
      <c r="H92" s="155">
        <v>32133.87</v>
      </c>
      <c r="I92" s="94">
        <f t="shared" si="3"/>
        <v>107.26306829561385</v>
      </c>
    </row>
    <row r="93" spans="2:12" ht="16.5" thickTop="1" x14ac:dyDescent="0.25">
      <c r="B93" s="46"/>
      <c r="C93" s="46"/>
      <c r="D93" s="40">
        <v>31</v>
      </c>
      <c r="E93" s="40"/>
      <c r="F93" s="42" t="s">
        <v>41</v>
      </c>
      <c r="G93" s="184">
        <f>G76</f>
        <v>1529366</v>
      </c>
      <c r="H93" s="156">
        <f>H76</f>
        <v>1522342.54</v>
      </c>
      <c r="I93" s="101">
        <f t="shared" si="3"/>
        <v>99.540760027357749</v>
      </c>
    </row>
    <row r="94" spans="2:12" x14ac:dyDescent="0.25">
      <c r="B94" s="34"/>
      <c r="C94" s="34"/>
      <c r="D94" s="35">
        <v>32</v>
      </c>
      <c r="E94" s="35"/>
      <c r="F94" s="33" t="s">
        <v>47</v>
      </c>
      <c r="G94" s="182">
        <f>G81</f>
        <v>138483</v>
      </c>
      <c r="H94" s="146">
        <f>H81</f>
        <v>132877.18</v>
      </c>
      <c r="I94" s="83">
        <f t="shared" si="3"/>
        <v>95.951979665374083</v>
      </c>
    </row>
    <row r="95" spans="2:12" x14ac:dyDescent="0.25">
      <c r="B95" s="34"/>
      <c r="C95" s="34"/>
      <c r="D95" s="35">
        <v>37</v>
      </c>
      <c r="E95" s="35"/>
      <c r="F95" s="33" t="s">
        <v>157</v>
      </c>
      <c r="G95" s="182">
        <f>G87</f>
        <v>822</v>
      </c>
      <c r="H95" s="146">
        <f>H87</f>
        <v>821.63</v>
      </c>
      <c r="I95" s="83">
        <f t="shared" si="3"/>
        <v>99.954987834549883</v>
      </c>
    </row>
    <row r="96" spans="2:12" x14ac:dyDescent="0.25">
      <c r="B96" s="34"/>
      <c r="C96" s="34"/>
      <c r="D96" s="35">
        <v>38</v>
      </c>
      <c r="E96" s="35"/>
      <c r="F96" s="33" t="s">
        <v>221</v>
      </c>
      <c r="G96" s="182">
        <f>G89</f>
        <v>0</v>
      </c>
      <c r="H96" s="146">
        <f>H89</f>
        <v>0</v>
      </c>
      <c r="I96" s="83">
        <v>0</v>
      </c>
    </row>
    <row r="97" spans="2:9" x14ac:dyDescent="0.25">
      <c r="B97" s="34"/>
      <c r="C97" s="34"/>
      <c r="D97" s="35">
        <v>42</v>
      </c>
      <c r="E97" s="35"/>
      <c r="F97" s="33" t="s">
        <v>118</v>
      </c>
      <c r="G97" s="182">
        <f>G91</f>
        <v>29958</v>
      </c>
      <c r="H97" s="146">
        <f>H91</f>
        <v>32133.87</v>
      </c>
      <c r="I97" s="83">
        <f t="shared" si="3"/>
        <v>107.26306829561385</v>
      </c>
    </row>
    <row r="98" spans="2:9" x14ac:dyDescent="0.25">
      <c r="B98" s="34"/>
      <c r="C98" s="34"/>
      <c r="D98" s="35"/>
      <c r="E98" s="34"/>
      <c r="F98" s="84" t="s">
        <v>155</v>
      </c>
      <c r="G98" s="180"/>
      <c r="H98" s="145"/>
      <c r="I98" s="61"/>
    </row>
    <row r="99" spans="2:9" x14ac:dyDescent="0.25">
      <c r="B99" s="22"/>
      <c r="C99" s="22"/>
      <c r="E99" s="22"/>
      <c r="F99" s="97"/>
      <c r="G99" s="24"/>
      <c r="H99" s="150"/>
      <c r="I99" s="99"/>
    </row>
    <row r="100" spans="2:9" x14ac:dyDescent="0.25">
      <c r="B100" s="89"/>
      <c r="C100" s="89"/>
      <c r="D100" s="90"/>
      <c r="E100" s="89"/>
      <c r="F100" s="91" t="s">
        <v>137</v>
      </c>
      <c r="G100" s="93">
        <f>G101</f>
        <v>22400</v>
      </c>
      <c r="H100" s="88">
        <f>H101</f>
        <v>29490.7</v>
      </c>
      <c r="I100" s="74">
        <f>(H100/G100)*100</f>
        <v>131.65491071428573</v>
      </c>
    </row>
    <row r="101" spans="2:9" x14ac:dyDescent="0.25">
      <c r="B101" s="27"/>
      <c r="C101" s="27"/>
      <c r="D101" s="28"/>
      <c r="E101" s="27"/>
      <c r="F101" s="29" t="s">
        <v>154</v>
      </c>
      <c r="G101" s="182">
        <f>G103</f>
        <v>22400</v>
      </c>
      <c r="H101" s="174">
        <f>H103</f>
        <v>29490.7</v>
      </c>
      <c r="I101" s="173">
        <f t="shared" ref="I101:I106" si="4">(H101/G101)*100</f>
        <v>131.65491071428573</v>
      </c>
    </row>
    <row r="102" spans="2:9" x14ac:dyDescent="0.25">
      <c r="B102" s="34"/>
      <c r="C102" s="34"/>
      <c r="D102" s="35"/>
      <c r="E102" s="34"/>
      <c r="F102" s="84" t="s">
        <v>222</v>
      </c>
      <c r="G102" s="180"/>
      <c r="H102" s="172"/>
      <c r="I102" s="173"/>
    </row>
    <row r="103" spans="2:9" s="47" customFormat="1" x14ac:dyDescent="0.25">
      <c r="B103" s="35"/>
      <c r="C103" s="35">
        <v>3</v>
      </c>
      <c r="D103" s="35"/>
      <c r="E103" s="35"/>
      <c r="F103" s="48" t="s">
        <v>117</v>
      </c>
      <c r="G103" s="182">
        <f t="shared" ref="G103:H104" si="5">G104</f>
        <v>22400</v>
      </c>
      <c r="H103" s="174">
        <f t="shared" si="5"/>
        <v>29490.7</v>
      </c>
      <c r="I103" s="173">
        <f t="shared" si="4"/>
        <v>131.65491071428573</v>
      </c>
    </row>
    <row r="104" spans="2:9" x14ac:dyDescent="0.25">
      <c r="B104" s="35"/>
      <c r="C104" s="35"/>
      <c r="D104" s="35">
        <v>32</v>
      </c>
      <c r="E104" s="34"/>
      <c r="F104" s="33" t="s">
        <v>215</v>
      </c>
      <c r="G104" s="182">
        <f t="shared" si="5"/>
        <v>22400</v>
      </c>
      <c r="H104" s="174">
        <f t="shared" si="5"/>
        <v>29490.7</v>
      </c>
      <c r="I104" s="173">
        <f t="shared" si="4"/>
        <v>131.65491071428573</v>
      </c>
    </row>
    <row r="105" spans="2:9" ht="16.5" thickBot="1" x14ac:dyDescent="0.3">
      <c r="B105" s="36"/>
      <c r="C105" s="36"/>
      <c r="D105" s="37"/>
      <c r="E105" s="36">
        <v>3232</v>
      </c>
      <c r="F105" s="38" t="s">
        <v>223</v>
      </c>
      <c r="G105" s="183">
        <v>22400</v>
      </c>
      <c r="H105" s="175">
        <v>29490.7</v>
      </c>
      <c r="I105" s="173">
        <f t="shared" si="4"/>
        <v>131.65491071428573</v>
      </c>
    </row>
    <row r="106" spans="2:9" ht="16.5" thickTop="1" x14ac:dyDescent="0.25">
      <c r="B106" s="46"/>
      <c r="C106" s="46"/>
      <c r="D106" s="40">
        <v>42</v>
      </c>
      <c r="E106" s="40"/>
      <c r="F106" s="42" t="s">
        <v>215</v>
      </c>
      <c r="G106" s="184">
        <f>G104</f>
        <v>22400</v>
      </c>
      <c r="H106" s="179">
        <f>H104</f>
        <v>29490.7</v>
      </c>
      <c r="I106" s="173">
        <f t="shared" si="4"/>
        <v>131.65491071428573</v>
      </c>
    </row>
    <row r="107" spans="2:9" x14ac:dyDescent="0.25">
      <c r="B107" s="34"/>
      <c r="C107" s="34"/>
      <c r="D107" s="35"/>
      <c r="E107" s="34"/>
      <c r="F107" s="84" t="s">
        <v>222</v>
      </c>
      <c r="G107" s="180"/>
      <c r="H107" s="172"/>
      <c r="I107" s="173"/>
    </row>
    <row r="108" spans="2:9" x14ac:dyDescent="0.25">
      <c r="B108" s="22"/>
      <c r="C108" s="22"/>
      <c r="E108" s="22"/>
      <c r="G108" s="24"/>
      <c r="H108" s="150"/>
      <c r="I108" s="99"/>
    </row>
    <row r="109" spans="2:9" x14ac:dyDescent="0.25">
      <c r="B109" s="89" t="s">
        <v>136</v>
      </c>
      <c r="C109" s="89"/>
      <c r="D109" s="90"/>
      <c r="E109" s="89"/>
      <c r="F109" s="91" t="s">
        <v>137</v>
      </c>
      <c r="G109" s="93">
        <f>G110</f>
        <v>18042</v>
      </c>
      <c r="H109" s="88">
        <f>H110</f>
        <v>11815.27</v>
      </c>
      <c r="I109" s="74">
        <f t="shared" si="3"/>
        <v>65.487584524997231</v>
      </c>
    </row>
    <row r="110" spans="2:9" x14ac:dyDescent="0.25">
      <c r="B110" s="27" t="s">
        <v>153</v>
      </c>
      <c r="C110" s="27"/>
      <c r="D110" s="28"/>
      <c r="E110" s="27"/>
      <c r="F110" s="29" t="s">
        <v>154</v>
      </c>
      <c r="G110" s="182">
        <f>G112+G121</f>
        <v>18042</v>
      </c>
      <c r="H110" s="146">
        <f>H112+H121</f>
        <v>11815.27</v>
      </c>
      <c r="I110" s="173">
        <f t="shared" si="3"/>
        <v>65.487584524997231</v>
      </c>
    </row>
    <row r="111" spans="2:9" x14ac:dyDescent="0.25">
      <c r="B111" s="34"/>
      <c r="C111" s="34"/>
      <c r="D111" s="35"/>
      <c r="E111" s="34"/>
      <c r="F111" s="84" t="s">
        <v>224</v>
      </c>
      <c r="G111" s="180"/>
      <c r="H111" s="145"/>
      <c r="I111" s="173"/>
    </row>
    <row r="112" spans="2:9" x14ac:dyDescent="0.25">
      <c r="B112" s="35"/>
      <c r="C112" s="35">
        <v>3</v>
      </c>
      <c r="D112" s="35"/>
      <c r="E112" s="34"/>
      <c r="F112" s="33" t="s">
        <v>40</v>
      </c>
      <c r="G112" s="182">
        <f>G113+G116</f>
        <v>9513</v>
      </c>
      <c r="H112" s="146">
        <f>H113+H116</f>
        <v>8385.48</v>
      </c>
      <c r="I112" s="173">
        <f t="shared" si="3"/>
        <v>88.147587511825918</v>
      </c>
    </row>
    <row r="113" spans="2:9" x14ac:dyDescent="0.25">
      <c r="B113" s="35"/>
      <c r="C113" s="35"/>
      <c r="D113" s="35">
        <v>31</v>
      </c>
      <c r="E113" s="34"/>
      <c r="F113" s="33" t="s">
        <v>41</v>
      </c>
      <c r="G113" s="182">
        <f>G114+G115</f>
        <v>4272</v>
      </c>
      <c r="H113" s="146">
        <f>H114+H115</f>
        <v>3944.48</v>
      </c>
      <c r="I113" s="173">
        <f t="shared" si="3"/>
        <v>92.333333333333329</v>
      </c>
    </row>
    <row r="114" spans="2:9" x14ac:dyDescent="0.25">
      <c r="B114" s="34"/>
      <c r="C114" s="34"/>
      <c r="D114" s="35"/>
      <c r="E114" s="34">
        <v>3111</v>
      </c>
      <c r="F114" s="29" t="s">
        <v>42</v>
      </c>
      <c r="G114" s="180">
        <v>3667</v>
      </c>
      <c r="H114" s="145">
        <v>3385.8</v>
      </c>
      <c r="I114" s="173">
        <f t="shared" si="3"/>
        <v>92.331606217616596</v>
      </c>
    </row>
    <row r="115" spans="2:9" x14ac:dyDescent="0.25">
      <c r="B115" s="34"/>
      <c r="C115" s="34"/>
      <c r="D115" s="35"/>
      <c r="E115" s="34">
        <v>3132</v>
      </c>
      <c r="F115" s="29" t="s">
        <v>156</v>
      </c>
      <c r="G115" s="180">
        <v>605</v>
      </c>
      <c r="H115" s="145">
        <v>558.67999999999995</v>
      </c>
      <c r="I115" s="173">
        <f t="shared" si="3"/>
        <v>92.343801652892552</v>
      </c>
    </row>
    <row r="116" spans="2:9" x14ac:dyDescent="0.25">
      <c r="B116" s="35"/>
      <c r="C116" s="35"/>
      <c r="D116" s="35">
        <v>32</v>
      </c>
      <c r="E116" s="34"/>
      <c r="F116" s="33" t="s">
        <v>47</v>
      </c>
      <c r="G116" s="182">
        <f>G117+G118+G119+G120</f>
        <v>5241</v>
      </c>
      <c r="H116" s="146">
        <f>H117+H118+H119+H120</f>
        <v>4441</v>
      </c>
      <c r="I116" s="173">
        <f t="shared" si="3"/>
        <v>84.735737454684227</v>
      </c>
    </row>
    <row r="117" spans="2:9" x14ac:dyDescent="0.25">
      <c r="B117" s="34"/>
      <c r="C117" s="34"/>
      <c r="D117" s="35"/>
      <c r="E117" s="34">
        <v>3211</v>
      </c>
      <c r="F117" s="29" t="s">
        <v>49</v>
      </c>
      <c r="G117" s="180">
        <v>0</v>
      </c>
      <c r="H117" s="145">
        <v>0</v>
      </c>
      <c r="I117" s="173"/>
    </row>
    <row r="118" spans="2:9" x14ac:dyDescent="0.25">
      <c r="B118" s="34"/>
      <c r="C118" s="34"/>
      <c r="D118" s="35"/>
      <c r="E118" s="34">
        <v>3221</v>
      </c>
      <c r="F118" s="29" t="s">
        <v>53</v>
      </c>
      <c r="G118" s="180">
        <v>1441</v>
      </c>
      <c r="H118" s="145">
        <v>1441</v>
      </c>
      <c r="I118" s="173">
        <f t="shared" si="3"/>
        <v>100</v>
      </c>
    </row>
    <row r="119" spans="2:9" x14ac:dyDescent="0.25">
      <c r="B119" s="34"/>
      <c r="C119" s="34"/>
      <c r="D119" s="35"/>
      <c r="E119" s="34">
        <v>3224</v>
      </c>
      <c r="F119" s="29" t="s">
        <v>55</v>
      </c>
      <c r="G119" s="180">
        <v>800</v>
      </c>
      <c r="H119" s="145">
        <v>0</v>
      </c>
      <c r="I119" s="173">
        <f t="shared" si="3"/>
        <v>0</v>
      </c>
    </row>
    <row r="120" spans="2:9" x14ac:dyDescent="0.25">
      <c r="B120" s="34"/>
      <c r="C120" s="34"/>
      <c r="D120" s="35"/>
      <c r="E120" s="34">
        <v>3232</v>
      </c>
      <c r="F120" s="29" t="s">
        <v>58</v>
      </c>
      <c r="G120" s="180">
        <v>3000</v>
      </c>
      <c r="H120" s="145">
        <v>3000</v>
      </c>
      <c r="I120" s="173">
        <f t="shared" si="3"/>
        <v>100</v>
      </c>
    </row>
    <row r="121" spans="2:9" x14ac:dyDescent="0.25">
      <c r="B121" s="35"/>
      <c r="C121" s="35">
        <v>4</v>
      </c>
      <c r="D121" s="35"/>
      <c r="E121" s="34"/>
      <c r="F121" s="33" t="s">
        <v>118</v>
      </c>
      <c r="G121" s="182">
        <f t="shared" ref="G121:H121" si="6">G122</f>
        <v>8529</v>
      </c>
      <c r="H121" s="146">
        <f t="shared" si="6"/>
        <v>3429.79</v>
      </c>
      <c r="I121" s="173">
        <f t="shared" si="3"/>
        <v>40.213272364872786</v>
      </c>
    </row>
    <row r="122" spans="2:9" x14ac:dyDescent="0.25">
      <c r="B122" s="35"/>
      <c r="C122" s="35"/>
      <c r="D122" s="35">
        <v>42</v>
      </c>
      <c r="E122" s="34"/>
      <c r="F122" s="33" t="s">
        <v>118</v>
      </c>
      <c r="G122" s="182">
        <f>G123</f>
        <v>8529</v>
      </c>
      <c r="H122" s="146">
        <f>H124+H123</f>
        <v>3429.79</v>
      </c>
      <c r="I122" s="173">
        <f t="shared" si="3"/>
        <v>40.213272364872786</v>
      </c>
    </row>
    <row r="123" spans="2:9" x14ac:dyDescent="0.25">
      <c r="B123" s="164"/>
      <c r="C123" s="164"/>
      <c r="D123" s="164"/>
      <c r="E123" s="34">
        <v>4221</v>
      </c>
      <c r="F123" s="29" t="s">
        <v>70</v>
      </c>
      <c r="G123" s="180">
        <v>8529</v>
      </c>
      <c r="H123" s="145">
        <v>1266</v>
      </c>
      <c r="I123" s="173">
        <f t="shared" si="3"/>
        <v>14.843475202251144</v>
      </c>
    </row>
    <row r="124" spans="2:9" ht="16.5" thickBot="1" x14ac:dyDescent="0.3">
      <c r="B124" s="36"/>
      <c r="C124" s="36"/>
      <c r="D124" s="37"/>
      <c r="E124" s="36">
        <v>4227</v>
      </c>
      <c r="F124" s="38" t="s">
        <v>216</v>
      </c>
      <c r="G124" s="183">
        <v>0</v>
      </c>
      <c r="H124" s="155">
        <v>2163.79</v>
      </c>
      <c r="I124" s="178">
        <v>0</v>
      </c>
    </row>
    <row r="125" spans="2:9" ht="16.5" thickTop="1" x14ac:dyDescent="0.25">
      <c r="B125" s="46"/>
      <c r="C125" s="46"/>
      <c r="D125" s="40">
        <v>31</v>
      </c>
      <c r="E125" s="46"/>
      <c r="F125" s="42" t="s">
        <v>41</v>
      </c>
      <c r="G125" s="184">
        <f>G113</f>
        <v>4272</v>
      </c>
      <c r="H125" s="43">
        <f>H113</f>
        <v>3944.48</v>
      </c>
      <c r="I125" s="177">
        <f t="shared" si="3"/>
        <v>92.333333333333329</v>
      </c>
    </row>
    <row r="126" spans="2:9" x14ac:dyDescent="0.25">
      <c r="B126" s="34"/>
      <c r="C126" s="34"/>
      <c r="D126" s="35">
        <v>32</v>
      </c>
      <c r="E126" s="34"/>
      <c r="F126" s="33" t="s">
        <v>47</v>
      </c>
      <c r="G126" s="182">
        <f>G116</f>
        <v>5241</v>
      </c>
      <c r="H126" s="30">
        <f>H116</f>
        <v>4441</v>
      </c>
      <c r="I126" s="173">
        <f t="shared" si="3"/>
        <v>84.735737454684227</v>
      </c>
    </row>
    <row r="127" spans="2:9" x14ac:dyDescent="0.25">
      <c r="B127" s="34"/>
      <c r="C127" s="34"/>
      <c r="D127" s="35">
        <v>42</v>
      </c>
      <c r="E127" s="34"/>
      <c r="F127" s="33" t="s">
        <v>118</v>
      </c>
      <c r="G127" s="182">
        <f>G122</f>
        <v>8529</v>
      </c>
      <c r="H127" s="145">
        <f>H121</f>
        <v>3429.79</v>
      </c>
      <c r="I127" s="173">
        <f t="shared" si="3"/>
        <v>40.213272364872786</v>
      </c>
    </row>
    <row r="128" spans="2:9" x14ac:dyDescent="0.25">
      <c r="B128" s="45"/>
      <c r="C128" s="45"/>
      <c r="D128" s="35"/>
      <c r="E128" s="45"/>
      <c r="F128" s="84" t="s">
        <v>224</v>
      </c>
      <c r="G128" s="185">
        <v>16542</v>
      </c>
      <c r="H128" s="71">
        <v>10315</v>
      </c>
      <c r="I128" s="173">
        <f t="shared" si="3"/>
        <v>62.356426066981015</v>
      </c>
    </row>
    <row r="129" spans="2:9" x14ac:dyDescent="0.25">
      <c r="B129" s="45"/>
      <c r="C129" s="45"/>
      <c r="D129" s="35"/>
      <c r="E129" s="45"/>
      <c r="F129" s="84" t="s">
        <v>225</v>
      </c>
      <c r="G129" s="185">
        <v>1500</v>
      </c>
      <c r="H129" s="71">
        <v>1500</v>
      </c>
      <c r="I129" s="173">
        <f t="shared" si="3"/>
        <v>100</v>
      </c>
    </row>
    <row r="130" spans="2:9" x14ac:dyDescent="0.25">
      <c r="B130" s="96"/>
      <c r="C130" s="96"/>
      <c r="E130" s="96"/>
      <c r="F130" s="97"/>
      <c r="G130" s="24"/>
      <c r="H130" s="150"/>
      <c r="I130" s="99"/>
    </row>
    <row r="131" spans="2:9" x14ac:dyDescent="0.25">
      <c r="B131" s="89" t="s">
        <v>136</v>
      </c>
      <c r="C131" s="89"/>
      <c r="D131" s="90"/>
      <c r="E131" s="89"/>
      <c r="F131" s="91" t="s">
        <v>137</v>
      </c>
      <c r="G131" s="93">
        <f>G132</f>
        <v>114533</v>
      </c>
      <c r="H131" s="88">
        <f>H132</f>
        <v>100060.61</v>
      </c>
      <c r="I131" s="74">
        <f t="shared" si="3"/>
        <v>87.363999895226712</v>
      </c>
    </row>
    <row r="132" spans="2:9" x14ac:dyDescent="0.25">
      <c r="B132" s="27" t="s">
        <v>153</v>
      </c>
      <c r="C132" s="27"/>
      <c r="D132" s="28"/>
      <c r="E132" s="27"/>
      <c r="F132" s="29" t="s">
        <v>154</v>
      </c>
      <c r="G132" s="182">
        <f>G134+G146</f>
        <v>114533</v>
      </c>
      <c r="H132" s="174">
        <f>H134+H146</f>
        <v>100060.61</v>
      </c>
      <c r="I132" s="173">
        <f t="shared" si="3"/>
        <v>87.363999895226712</v>
      </c>
    </row>
    <row r="133" spans="2:9" x14ac:dyDescent="0.25">
      <c r="B133" s="49"/>
      <c r="C133" s="49"/>
      <c r="D133" s="50"/>
      <c r="E133" s="49"/>
      <c r="F133" s="84" t="s">
        <v>196</v>
      </c>
      <c r="G133" s="186"/>
      <c r="H133" s="172"/>
      <c r="I133" s="173">
        <v>0</v>
      </c>
    </row>
    <row r="134" spans="2:9" x14ac:dyDescent="0.25">
      <c r="B134" s="35"/>
      <c r="C134" s="35">
        <v>3</v>
      </c>
      <c r="D134" s="35"/>
      <c r="E134" s="34"/>
      <c r="F134" s="33" t="s">
        <v>40</v>
      </c>
      <c r="G134" s="182">
        <f>G135+G139</f>
        <v>114360</v>
      </c>
      <c r="H134" s="174">
        <f>H135+H139</f>
        <v>99887.61</v>
      </c>
      <c r="I134" s="173">
        <f t="shared" si="3"/>
        <v>87.344884575026242</v>
      </c>
    </row>
    <row r="135" spans="2:9" x14ac:dyDescent="0.25">
      <c r="B135" s="35"/>
      <c r="C135" s="35"/>
      <c r="D135" s="35">
        <v>31</v>
      </c>
      <c r="E135" s="34"/>
      <c r="F135" s="33" t="s">
        <v>41</v>
      </c>
      <c r="G135" s="182">
        <f>G136+G137+G138</f>
        <v>78320</v>
      </c>
      <c r="H135" s="174">
        <f>H136+H137+H138</f>
        <v>70316.98</v>
      </c>
      <c r="I135" s="173">
        <f t="shared" si="3"/>
        <v>89.781639427987741</v>
      </c>
    </row>
    <row r="136" spans="2:9" x14ac:dyDescent="0.25">
      <c r="B136" s="34"/>
      <c r="C136" s="34"/>
      <c r="D136" s="35"/>
      <c r="E136" s="34">
        <v>3111</v>
      </c>
      <c r="F136" s="29" t="s">
        <v>42</v>
      </c>
      <c r="G136" s="180">
        <v>68763</v>
      </c>
      <c r="H136" s="172">
        <v>61864.29</v>
      </c>
      <c r="I136" s="173">
        <f t="shared" si="3"/>
        <v>89.967409798874399</v>
      </c>
    </row>
    <row r="137" spans="2:9" x14ac:dyDescent="0.25">
      <c r="B137" s="34"/>
      <c r="C137" s="34"/>
      <c r="D137" s="35"/>
      <c r="E137" s="34">
        <v>3121</v>
      </c>
      <c r="F137" s="29" t="s">
        <v>219</v>
      </c>
      <c r="G137" s="180">
        <v>3900</v>
      </c>
      <c r="H137" s="172">
        <v>3500</v>
      </c>
      <c r="I137" s="173">
        <f t="shared" si="3"/>
        <v>89.743589743589752</v>
      </c>
    </row>
    <row r="138" spans="2:9" x14ac:dyDescent="0.25">
      <c r="B138" s="34"/>
      <c r="C138" s="34"/>
      <c r="D138" s="35"/>
      <c r="E138" s="34">
        <v>3132</v>
      </c>
      <c r="F138" s="29" t="s">
        <v>156</v>
      </c>
      <c r="G138" s="180">
        <v>5657</v>
      </c>
      <c r="H138" s="172">
        <v>4952.6899999999996</v>
      </c>
      <c r="I138" s="173">
        <f t="shared" si="3"/>
        <v>87.549761357610038</v>
      </c>
    </row>
    <row r="139" spans="2:9" x14ac:dyDescent="0.25">
      <c r="B139" s="35"/>
      <c r="C139" s="35"/>
      <c r="D139" s="35">
        <v>32</v>
      </c>
      <c r="E139" s="34"/>
      <c r="F139" s="33" t="s">
        <v>47</v>
      </c>
      <c r="G139" s="182">
        <f>G140+G141 +G142+G143+G144+G145</f>
        <v>36040</v>
      </c>
      <c r="H139" s="174">
        <f>H140+H141 +H142+H143+H144+H145</f>
        <v>29570.63</v>
      </c>
      <c r="I139" s="173">
        <f t="shared" si="3"/>
        <v>82.049472807991123</v>
      </c>
    </row>
    <row r="140" spans="2:9" x14ac:dyDescent="0.25">
      <c r="B140" s="35"/>
      <c r="C140" s="35"/>
      <c r="D140" s="35"/>
      <c r="E140" s="34">
        <v>3211</v>
      </c>
      <c r="F140" s="29" t="s">
        <v>49</v>
      </c>
      <c r="G140" s="180">
        <v>89</v>
      </c>
      <c r="H140" s="172">
        <v>89.2</v>
      </c>
      <c r="I140" s="173">
        <f t="shared" ref="I140:I151" si="7">(H140/G140)*100</f>
        <v>100.22471910112361</v>
      </c>
    </row>
    <row r="141" spans="2:9" x14ac:dyDescent="0.25">
      <c r="B141" s="35"/>
      <c r="C141" s="35"/>
      <c r="D141" s="35"/>
      <c r="E141" s="34">
        <v>3212</v>
      </c>
      <c r="F141" s="29" t="s">
        <v>226</v>
      </c>
      <c r="G141" s="180">
        <v>1800</v>
      </c>
      <c r="H141" s="172">
        <v>1481.43</v>
      </c>
      <c r="I141" s="173">
        <f t="shared" si="7"/>
        <v>82.301666666666677</v>
      </c>
    </row>
    <row r="142" spans="2:9" x14ac:dyDescent="0.25">
      <c r="B142" s="34"/>
      <c r="C142" s="34"/>
      <c r="D142" s="35"/>
      <c r="E142" s="34">
        <v>3222</v>
      </c>
      <c r="F142" s="29" t="s">
        <v>105</v>
      </c>
      <c r="G142" s="180">
        <v>25000</v>
      </c>
      <c r="H142" s="172">
        <v>25000</v>
      </c>
      <c r="I142" s="173">
        <f t="shared" si="7"/>
        <v>100</v>
      </c>
    </row>
    <row r="143" spans="2:9" x14ac:dyDescent="0.25">
      <c r="B143" s="34"/>
      <c r="C143" s="34"/>
      <c r="D143" s="35"/>
      <c r="E143" s="34">
        <v>3299</v>
      </c>
      <c r="F143" s="29" t="s">
        <v>151</v>
      </c>
      <c r="G143" s="180">
        <v>6151</v>
      </c>
      <c r="H143" s="172">
        <v>0</v>
      </c>
      <c r="I143" s="173">
        <f t="shared" si="7"/>
        <v>0</v>
      </c>
    </row>
    <row r="144" spans="2:9" x14ac:dyDescent="0.25">
      <c r="B144" s="34"/>
      <c r="C144" s="34"/>
      <c r="D144" s="35"/>
      <c r="E144" s="34">
        <v>3232</v>
      </c>
      <c r="F144" s="29" t="s">
        <v>58</v>
      </c>
      <c r="G144" s="180">
        <v>0</v>
      </c>
      <c r="H144" s="172">
        <v>0</v>
      </c>
      <c r="I144" s="173">
        <v>0</v>
      </c>
    </row>
    <row r="145" spans="2:9" x14ac:dyDescent="0.25">
      <c r="B145" s="34"/>
      <c r="C145" s="34"/>
      <c r="D145" s="35"/>
      <c r="E145" s="34">
        <v>3221</v>
      </c>
      <c r="F145" s="29" t="s">
        <v>53</v>
      </c>
      <c r="G145" s="180">
        <v>3000</v>
      </c>
      <c r="H145" s="172">
        <v>3000</v>
      </c>
      <c r="I145" s="173">
        <f t="shared" si="7"/>
        <v>100</v>
      </c>
    </row>
    <row r="146" spans="2:9" s="47" customFormat="1" x14ac:dyDescent="0.25">
      <c r="B146" s="35"/>
      <c r="C146" s="35">
        <v>4</v>
      </c>
      <c r="D146" s="35"/>
      <c r="E146" s="35"/>
      <c r="F146" s="33" t="s">
        <v>118</v>
      </c>
      <c r="G146" s="182">
        <f t="shared" ref="G146:H147" si="8">G147</f>
        <v>173</v>
      </c>
      <c r="H146" s="174">
        <f t="shared" si="8"/>
        <v>173</v>
      </c>
      <c r="I146" s="173">
        <f t="shared" si="7"/>
        <v>100</v>
      </c>
    </row>
    <row r="147" spans="2:9" x14ac:dyDescent="0.25">
      <c r="B147" s="35"/>
      <c r="C147" s="35"/>
      <c r="D147" s="35">
        <v>42</v>
      </c>
      <c r="E147" s="34"/>
      <c r="F147" s="33" t="s">
        <v>118</v>
      </c>
      <c r="G147" s="182">
        <f t="shared" si="8"/>
        <v>173</v>
      </c>
      <c r="H147" s="174">
        <f t="shared" si="8"/>
        <v>173</v>
      </c>
      <c r="I147" s="173">
        <f t="shared" si="7"/>
        <v>100</v>
      </c>
    </row>
    <row r="148" spans="2:9" ht="16.5" thickBot="1" x14ac:dyDescent="0.3">
      <c r="B148" s="36"/>
      <c r="C148" s="36"/>
      <c r="D148" s="37"/>
      <c r="E148" s="36">
        <v>4241</v>
      </c>
      <c r="F148" s="38" t="s">
        <v>158</v>
      </c>
      <c r="G148" s="183">
        <v>173</v>
      </c>
      <c r="H148" s="175">
        <v>173</v>
      </c>
      <c r="I148" s="178">
        <f t="shared" si="7"/>
        <v>100</v>
      </c>
    </row>
    <row r="149" spans="2:9" ht="16.5" thickTop="1" x14ac:dyDescent="0.25">
      <c r="B149" s="46"/>
      <c r="C149" s="46"/>
      <c r="D149" s="40">
        <v>31</v>
      </c>
      <c r="E149" s="46"/>
      <c r="F149" s="42" t="s">
        <v>41</v>
      </c>
      <c r="G149" s="184">
        <f>G135</f>
        <v>78320</v>
      </c>
      <c r="H149" s="176">
        <f>H135</f>
        <v>70316.98</v>
      </c>
      <c r="I149" s="177">
        <f t="shared" si="7"/>
        <v>89.781639427987741</v>
      </c>
    </row>
    <row r="150" spans="2:9" x14ac:dyDescent="0.25">
      <c r="B150" s="34"/>
      <c r="C150" s="34"/>
      <c r="D150" s="35">
        <v>32</v>
      </c>
      <c r="E150" s="34"/>
      <c r="F150" s="33" t="s">
        <v>47</v>
      </c>
      <c r="G150" s="182">
        <f>G139</f>
        <v>36040</v>
      </c>
      <c r="H150" s="174">
        <f>H139</f>
        <v>29570.63</v>
      </c>
      <c r="I150" s="173">
        <f t="shared" si="7"/>
        <v>82.049472807991123</v>
      </c>
    </row>
    <row r="151" spans="2:9" x14ac:dyDescent="0.25">
      <c r="B151" s="34"/>
      <c r="C151" s="34"/>
      <c r="D151" s="35">
        <v>42</v>
      </c>
      <c r="E151" s="34"/>
      <c r="F151" s="33" t="s">
        <v>118</v>
      </c>
      <c r="G151" s="182">
        <f>G147</f>
        <v>173</v>
      </c>
      <c r="H151" s="174">
        <f>H146</f>
        <v>173</v>
      </c>
      <c r="I151" s="173">
        <f t="shared" si="7"/>
        <v>100</v>
      </c>
    </row>
    <row r="152" spans="2:9" x14ac:dyDescent="0.25">
      <c r="B152" s="51"/>
      <c r="C152" s="51"/>
      <c r="D152" s="50"/>
      <c r="E152" s="51"/>
      <c r="F152" s="84" t="s">
        <v>227</v>
      </c>
      <c r="G152" s="186"/>
      <c r="H152" s="172"/>
      <c r="I152" s="173"/>
    </row>
    <row r="153" spans="2:9" x14ac:dyDescent="0.25">
      <c r="B153" s="102"/>
      <c r="C153" s="102"/>
      <c r="D153" s="103"/>
      <c r="E153" s="102"/>
      <c r="F153" s="97"/>
      <c r="G153" s="104"/>
      <c r="H153" s="150"/>
      <c r="I153" s="99"/>
    </row>
    <row r="154" spans="2:9" x14ac:dyDescent="0.25">
      <c r="B154" s="89" t="s">
        <v>159</v>
      </c>
      <c r="C154" s="89"/>
      <c r="D154" s="90"/>
      <c r="E154" s="89"/>
      <c r="F154" s="91" t="s">
        <v>160</v>
      </c>
      <c r="G154" s="93">
        <f>G155</f>
        <v>26803</v>
      </c>
      <c r="H154" s="88">
        <f t="shared" ref="G154:H155" si="9">H155</f>
        <v>23827.789999999997</v>
      </c>
      <c r="I154" s="74">
        <f t="shared" ref="I154:I209" si="10">(H154/G154)*100</f>
        <v>88.89971271872551</v>
      </c>
    </row>
    <row r="155" spans="2:9" x14ac:dyDescent="0.25">
      <c r="B155" s="80" t="s">
        <v>161</v>
      </c>
      <c r="C155" s="80"/>
      <c r="D155" s="64"/>
      <c r="E155" s="80"/>
      <c r="F155" s="81" t="s">
        <v>162</v>
      </c>
      <c r="G155" s="66">
        <f t="shared" si="9"/>
        <v>26803</v>
      </c>
      <c r="H155" s="109">
        <f t="shared" si="9"/>
        <v>23827.789999999997</v>
      </c>
      <c r="I155" s="110">
        <f t="shared" si="10"/>
        <v>88.89971271872551</v>
      </c>
    </row>
    <row r="156" spans="2:9" x14ac:dyDescent="0.25">
      <c r="B156" s="27"/>
      <c r="C156" s="27"/>
      <c r="D156" s="28"/>
      <c r="E156" s="27"/>
      <c r="F156" s="29" t="s">
        <v>162</v>
      </c>
      <c r="G156" s="182">
        <f>G158</f>
        <v>26803</v>
      </c>
      <c r="H156" s="174">
        <f>H158</f>
        <v>23827.789999999997</v>
      </c>
      <c r="I156" s="173">
        <f t="shared" si="10"/>
        <v>88.89971271872551</v>
      </c>
    </row>
    <row r="157" spans="2:9" x14ac:dyDescent="0.25">
      <c r="B157" s="49"/>
      <c r="C157" s="49"/>
      <c r="D157" s="50"/>
      <c r="E157" s="49"/>
      <c r="F157" s="84" t="s">
        <v>228</v>
      </c>
      <c r="G157" s="186"/>
      <c r="H157" s="172"/>
      <c r="I157" s="173"/>
    </row>
    <row r="158" spans="2:9" x14ac:dyDescent="0.25">
      <c r="B158" s="35"/>
      <c r="C158" s="35">
        <v>3</v>
      </c>
      <c r="D158" s="35"/>
      <c r="E158" s="34"/>
      <c r="F158" s="48" t="s">
        <v>40</v>
      </c>
      <c r="G158" s="182">
        <f>G159+G163</f>
        <v>26803</v>
      </c>
      <c r="H158" s="174">
        <f>H159+H163</f>
        <v>23827.789999999997</v>
      </c>
      <c r="I158" s="173">
        <f t="shared" si="10"/>
        <v>88.89971271872551</v>
      </c>
    </row>
    <row r="159" spans="2:9" x14ac:dyDescent="0.25">
      <c r="B159" s="35"/>
      <c r="C159" s="35"/>
      <c r="D159" s="35">
        <v>31</v>
      </c>
      <c r="E159" s="34"/>
      <c r="F159" s="33" t="s">
        <v>41</v>
      </c>
      <c r="G159" s="182">
        <f>G160+G161+G162</f>
        <v>26033</v>
      </c>
      <c r="H159" s="174">
        <f>H160+H161+H162</f>
        <v>23001.35</v>
      </c>
      <c r="I159" s="173">
        <f t="shared" si="10"/>
        <v>88.354588407021851</v>
      </c>
    </row>
    <row r="160" spans="2:9" x14ac:dyDescent="0.25">
      <c r="B160" s="34"/>
      <c r="C160" s="34"/>
      <c r="D160" s="35"/>
      <c r="E160" s="34">
        <v>3111</v>
      </c>
      <c r="F160" s="29" t="s">
        <v>42</v>
      </c>
      <c r="G160" s="180">
        <v>20182</v>
      </c>
      <c r="H160" s="172">
        <v>17580.59</v>
      </c>
      <c r="I160" s="173">
        <f t="shared" si="10"/>
        <v>87.110246754533748</v>
      </c>
    </row>
    <row r="161" spans="2:9" x14ac:dyDescent="0.25">
      <c r="B161" s="34"/>
      <c r="C161" s="34"/>
      <c r="D161" s="35"/>
      <c r="E161" s="34">
        <v>3132</v>
      </c>
      <c r="F161" s="29" t="s">
        <v>156</v>
      </c>
      <c r="G161" s="180">
        <v>3330</v>
      </c>
      <c r="H161" s="172">
        <v>2900.76</v>
      </c>
      <c r="I161" s="173">
        <f t="shared" si="10"/>
        <v>87.109909909909916</v>
      </c>
    </row>
    <row r="162" spans="2:9" x14ac:dyDescent="0.25">
      <c r="B162" s="34"/>
      <c r="C162" s="34"/>
      <c r="D162" s="35"/>
      <c r="E162" s="34">
        <v>3121</v>
      </c>
      <c r="F162" s="29" t="s">
        <v>219</v>
      </c>
      <c r="G162" s="180">
        <v>2521</v>
      </c>
      <c r="H162" s="172">
        <v>2520</v>
      </c>
      <c r="I162" s="173">
        <f t="shared" si="10"/>
        <v>99.960333201110672</v>
      </c>
    </row>
    <row r="163" spans="2:9" x14ac:dyDescent="0.25">
      <c r="B163" s="35"/>
      <c r="C163" s="35"/>
      <c r="D163" s="35">
        <v>32</v>
      </c>
      <c r="E163" s="34"/>
      <c r="F163" s="33" t="s">
        <v>47</v>
      </c>
      <c r="G163" s="182">
        <f>G165+G166</f>
        <v>770</v>
      </c>
      <c r="H163" s="174">
        <f>H165+H166+H164</f>
        <v>826.44</v>
      </c>
      <c r="I163" s="173">
        <f t="shared" si="10"/>
        <v>107.32987012987014</v>
      </c>
    </row>
    <row r="164" spans="2:9" x14ac:dyDescent="0.25">
      <c r="B164" s="35"/>
      <c r="C164" s="35"/>
      <c r="D164" s="35"/>
      <c r="E164" s="34">
        <v>3211</v>
      </c>
      <c r="F164" s="29" t="s">
        <v>245</v>
      </c>
      <c r="G164" s="180">
        <v>0</v>
      </c>
      <c r="H164" s="172">
        <v>216</v>
      </c>
      <c r="I164" s="173">
        <v>0</v>
      </c>
    </row>
    <row r="165" spans="2:9" x14ac:dyDescent="0.25">
      <c r="B165" s="34"/>
      <c r="C165" s="34"/>
      <c r="D165" s="35"/>
      <c r="E165" s="34">
        <v>3212</v>
      </c>
      <c r="F165" s="29" t="s">
        <v>220</v>
      </c>
      <c r="G165" s="180">
        <v>770</v>
      </c>
      <c r="H165" s="172">
        <v>610.44000000000005</v>
      </c>
      <c r="I165" s="173">
        <f t="shared" si="10"/>
        <v>79.277922077922085</v>
      </c>
    </row>
    <row r="166" spans="2:9" ht="16.5" thickBot="1" x14ac:dyDescent="0.3">
      <c r="B166" s="36"/>
      <c r="C166" s="36"/>
      <c r="D166" s="37"/>
      <c r="E166" s="36">
        <v>3222</v>
      </c>
      <c r="F166" s="38" t="s">
        <v>47</v>
      </c>
      <c r="G166" s="183">
        <v>0</v>
      </c>
      <c r="H166" s="175">
        <v>0</v>
      </c>
      <c r="I166" s="178">
        <v>0</v>
      </c>
    </row>
    <row r="167" spans="2:9" ht="16.5" thickTop="1" x14ac:dyDescent="0.25">
      <c r="B167" s="46"/>
      <c r="C167" s="46"/>
      <c r="D167" s="40">
        <v>31</v>
      </c>
      <c r="E167" s="46"/>
      <c r="F167" s="42" t="s">
        <v>41</v>
      </c>
      <c r="G167" s="184">
        <f>G159</f>
        <v>26033</v>
      </c>
      <c r="H167" s="176">
        <f>H159</f>
        <v>23001.35</v>
      </c>
      <c r="I167" s="177">
        <f t="shared" si="10"/>
        <v>88.354588407021851</v>
      </c>
    </row>
    <row r="168" spans="2:9" x14ac:dyDescent="0.25">
      <c r="B168" s="34"/>
      <c r="C168" s="34"/>
      <c r="D168" s="35">
        <v>32</v>
      </c>
      <c r="E168" s="34"/>
      <c r="F168" s="33" t="s">
        <v>47</v>
      </c>
      <c r="G168" s="182">
        <f>G163</f>
        <v>770</v>
      </c>
      <c r="H168" s="174">
        <f>H163</f>
        <v>826.44</v>
      </c>
      <c r="I168" s="173">
        <f t="shared" si="10"/>
        <v>107.32987012987014</v>
      </c>
    </row>
    <row r="169" spans="2:9" x14ac:dyDescent="0.25">
      <c r="B169" s="45"/>
      <c r="C169" s="45"/>
      <c r="D169" s="35"/>
      <c r="E169" s="45"/>
      <c r="F169" s="84" t="s">
        <v>229</v>
      </c>
      <c r="G169" s="180"/>
      <c r="H169" s="172"/>
      <c r="I169" s="173"/>
    </row>
    <row r="170" spans="2:9" x14ac:dyDescent="0.25">
      <c r="B170" s="166"/>
      <c r="C170" s="166"/>
      <c r="D170" s="167"/>
      <c r="E170" s="166"/>
      <c r="F170" s="168"/>
      <c r="G170" s="169"/>
      <c r="H170" s="170"/>
      <c r="I170" s="171"/>
    </row>
    <row r="171" spans="2:9" x14ac:dyDescent="0.25">
      <c r="B171" s="89" t="s">
        <v>159</v>
      </c>
      <c r="C171" s="89"/>
      <c r="D171" s="90"/>
      <c r="E171" s="89"/>
      <c r="F171" s="91" t="s">
        <v>160</v>
      </c>
      <c r="G171" s="93">
        <f t="shared" ref="G171:H172" si="11">G172</f>
        <v>2974</v>
      </c>
      <c r="H171" s="88">
        <f t="shared" si="11"/>
        <v>2647.54</v>
      </c>
      <c r="I171" s="74">
        <f t="shared" si="10"/>
        <v>89.022864828513775</v>
      </c>
    </row>
    <row r="172" spans="2:9" x14ac:dyDescent="0.25">
      <c r="B172" s="105" t="s">
        <v>161</v>
      </c>
      <c r="C172" s="106"/>
      <c r="D172" s="107"/>
      <c r="E172" s="106"/>
      <c r="F172" s="108" t="s">
        <v>162</v>
      </c>
      <c r="G172" s="109">
        <f t="shared" si="11"/>
        <v>2974</v>
      </c>
      <c r="H172" s="109">
        <f t="shared" si="11"/>
        <v>2647.54</v>
      </c>
      <c r="I172" s="110">
        <f t="shared" si="10"/>
        <v>89.022864828513775</v>
      </c>
    </row>
    <row r="173" spans="2:9" x14ac:dyDescent="0.25">
      <c r="B173" s="27"/>
      <c r="C173" s="27"/>
      <c r="D173" s="28"/>
      <c r="E173" s="27"/>
      <c r="F173" s="29" t="s">
        <v>162</v>
      </c>
      <c r="G173" s="182">
        <f>G175</f>
        <v>2974</v>
      </c>
      <c r="H173" s="174">
        <f>H175</f>
        <v>2647.54</v>
      </c>
      <c r="I173" s="173">
        <f t="shared" si="10"/>
        <v>89.022864828513775</v>
      </c>
    </row>
    <row r="174" spans="2:9" x14ac:dyDescent="0.25">
      <c r="B174" s="49"/>
      <c r="C174" s="49"/>
      <c r="D174" s="50"/>
      <c r="E174" s="49"/>
      <c r="F174" s="84" t="s">
        <v>230</v>
      </c>
      <c r="G174" s="186"/>
      <c r="H174" s="172"/>
      <c r="I174" s="173"/>
    </row>
    <row r="175" spans="2:9" x14ac:dyDescent="0.25">
      <c r="B175" s="35"/>
      <c r="C175" s="35">
        <v>3</v>
      </c>
      <c r="D175" s="35"/>
      <c r="E175" s="34"/>
      <c r="F175" s="48" t="s">
        <v>40</v>
      </c>
      <c r="G175" s="182">
        <f>G176+G180</f>
        <v>2974</v>
      </c>
      <c r="H175" s="174">
        <f>H176+H180</f>
        <v>2647.54</v>
      </c>
      <c r="I175" s="173">
        <f t="shared" si="10"/>
        <v>89.022864828513775</v>
      </c>
    </row>
    <row r="176" spans="2:9" x14ac:dyDescent="0.25">
      <c r="B176" s="35"/>
      <c r="C176" s="35"/>
      <c r="D176" s="35">
        <v>31</v>
      </c>
      <c r="E176" s="34"/>
      <c r="F176" s="33" t="s">
        <v>41</v>
      </c>
      <c r="G176" s="182">
        <f>G177+G178+G179</f>
        <v>2892</v>
      </c>
      <c r="H176" s="174">
        <f>H177+H178+H179</f>
        <v>2555.71</v>
      </c>
      <c r="I176" s="173">
        <f t="shared" si="10"/>
        <v>88.371715076071922</v>
      </c>
    </row>
    <row r="177" spans="2:9" x14ac:dyDescent="0.25">
      <c r="B177" s="34"/>
      <c r="C177" s="34"/>
      <c r="D177" s="35"/>
      <c r="E177" s="34">
        <v>3111</v>
      </c>
      <c r="F177" s="29" t="s">
        <v>42</v>
      </c>
      <c r="G177" s="180">
        <v>2242</v>
      </c>
      <c r="H177" s="172">
        <v>1953.4</v>
      </c>
      <c r="I177" s="173">
        <f t="shared" si="10"/>
        <v>87.12756467439786</v>
      </c>
    </row>
    <row r="178" spans="2:9" x14ac:dyDescent="0.25">
      <c r="B178" s="34"/>
      <c r="C178" s="34"/>
      <c r="D178" s="35"/>
      <c r="E178" s="34">
        <v>3132</v>
      </c>
      <c r="F178" s="29" t="s">
        <v>156</v>
      </c>
      <c r="G178" s="180">
        <v>370</v>
      </c>
      <c r="H178" s="172">
        <v>322.31</v>
      </c>
      <c r="I178" s="173">
        <f t="shared" si="10"/>
        <v>87.110810810810818</v>
      </c>
    </row>
    <row r="179" spans="2:9" x14ac:dyDescent="0.25">
      <c r="B179" s="34"/>
      <c r="C179" s="34"/>
      <c r="D179" s="35"/>
      <c r="E179" s="34">
        <v>3121</v>
      </c>
      <c r="F179" s="29" t="s">
        <v>219</v>
      </c>
      <c r="G179" s="180">
        <v>280</v>
      </c>
      <c r="H179" s="172">
        <v>280</v>
      </c>
      <c r="I179" s="173">
        <f t="shared" si="10"/>
        <v>100</v>
      </c>
    </row>
    <row r="180" spans="2:9" x14ac:dyDescent="0.25">
      <c r="B180" s="35"/>
      <c r="C180" s="35"/>
      <c r="D180" s="35">
        <v>32</v>
      </c>
      <c r="E180" s="34"/>
      <c r="F180" s="33" t="s">
        <v>47</v>
      </c>
      <c r="G180" s="182">
        <f>G182+G183</f>
        <v>82</v>
      </c>
      <c r="H180" s="174">
        <f>H182+H183+H181</f>
        <v>91.83</v>
      </c>
      <c r="I180" s="173">
        <f t="shared" si="10"/>
        <v>111.98780487804878</v>
      </c>
    </row>
    <row r="181" spans="2:9" x14ac:dyDescent="0.25">
      <c r="B181" s="35"/>
      <c r="C181" s="35"/>
      <c r="D181" s="35"/>
      <c r="E181" s="34">
        <v>3211</v>
      </c>
      <c r="F181" s="29" t="s">
        <v>245</v>
      </c>
      <c r="G181" s="180">
        <v>0</v>
      </c>
      <c r="H181" s="180">
        <v>24</v>
      </c>
      <c r="I181" s="173">
        <v>0</v>
      </c>
    </row>
    <row r="182" spans="2:9" x14ac:dyDescent="0.25">
      <c r="B182" s="34"/>
      <c r="C182" s="34"/>
      <c r="D182" s="35"/>
      <c r="E182" s="34">
        <v>3212</v>
      </c>
      <c r="F182" s="29" t="s">
        <v>220</v>
      </c>
      <c r="G182" s="180">
        <v>82</v>
      </c>
      <c r="H182" s="172">
        <v>67.83</v>
      </c>
      <c r="I182" s="173">
        <f t="shared" si="10"/>
        <v>82.719512195121951</v>
      </c>
    </row>
    <row r="183" spans="2:9" ht="16.5" thickBot="1" x14ac:dyDescent="0.3">
      <c r="B183" s="36"/>
      <c r="C183" s="36"/>
      <c r="D183" s="37"/>
      <c r="E183" s="36">
        <v>3222</v>
      </c>
      <c r="F183" s="38" t="s">
        <v>47</v>
      </c>
      <c r="G183" s="183">
        <v>0</v>
      </c>
      <c r="H183" s="175">
        <v>0</v>
      </c>
      <c r="I183" s="178">
        <v>0</v>
      </c>
    </row>
    <row r="184" spans="2:9" ht="16.5" thickTop="1" x14ac:dyDescent="0.25">
      <c r="B184" s="46"/>
      <c r="C184" s="46"/>
      <c r="D184" s="40">
        <v>31</v>
      </c>
      <c r="E184" s="46"/>
      <c r="F184" s="42" t="s">
        <v>41</v>
      </c>
      <c r="G184" s="184">
        <f>G176</f>
        <v>2892</v>
      </c>
      <c r="H184" s="176">
        <f>H176</f>
        <v>2555.71</v>
      </c>
      <c r="I184" s="177">
        <f t="shared" si="10"/>
        <v>88.371715076071922</v>
      </c>
    </row>
    <row r="185" spans="2:9" x14ac:dyDescent="0.25">
      <c r="B185" s="34"/>
      <c r="C185" s="34"/>
      <c r="D185" s="35">
        <v>32</v>
      </c>
      <c r="E185" s="34"/>
      <c r="F185" s="33" t="s">
        <v>47</v>
      </c>
      <c r="G185" s="182">
        <f>G180</f>
        <v>82</v>
      </c>
      <c r="H185" s="174">
        <f>H180</f>
        <v>91.83</v>
      </c>
      <c r="I185" s="173">
        <f t="shared" si="10"/>
        <v>111.98780487804878</v>
      </c>
    </row>
    <row r="186" spans="2:9" x14ac:dyDescent="0.25">
      <c r="B186" s="45"/>
      <c r="C186" s="45"/>
      <c r="D186" s="35"/>
      <c r="E186" s="45"/>
      <c r="F186" s="84" t="s">
        <v>231</v>
      </c>
      <c r="G186" s="180"/>
      <c r="H186" s="172"/>
      <c r="I186" s="173"/>
    </row>
    <row r="187" spans="2:9" x14ac:dyDescent="0.25">
      <c r="B187" s="166"/>
      <c r="C187" s="166"/>
      <c r="D187" s="167"/>
      <c r="E187" s="166"/>
      <c r="F187" s="168"/>
      <c r="G187" s="169"/>
      <c r="H187" s="170"/>
      <c r="I187" s="171"/>
    </row>
    <row r="188" spans="2:9" x14ac:dyDescent="0.25">
      <c r="B188" s="89" t="s">
        <v>159</v>
      </c>
      <c r="C188" s="89"/>
      <c r="D188" s="90"/>
      <c r="E188" s="89"/>
      <c r="F188" s="91" t="s">
        <v>160</v>
      </c>
      <c r="G188" s="93">
        <f>G189</f>
        <v>4807</v>
      </c>
      <c r="H188" s="88">
        <f>H189</f>
        <v>4296.0199999999995</v>
      </c>
      <c r="I188" s="74">
        <f t="shared" si="10"/>
        <v>89.37008529228207</v>
      </c>
    </row>
    <row r="189" spans="2:9" x14ac:dyDescent="0.25">
      <c r="B189" s="63" t="s">
        <v>232</v>
      </c>
      <c r="C189" s="63"/>
      <c r="D189" s="64"/>
      <c r="E189" s="63"/>
      <c r="F189" s="65" t="s">
        <v>233</v>
      </c>
      <c r="G189" s="66">
        <f>G191</f>
        <v>4807</v>
      </c>
      <c r="H189" s="109">
        <f>H191</f>
        <v>4296.0199999999995</v>
      </c>
      <c r="I189" s="110">
        <f t="shared" si="10"/>
        <v>89.37008529228207</v>
      </c>
    </row>
    <row r="190" spans="2:9" x14ac:dyDescent="0.25">
      <c r="B190" s="49"/>
      <c r="C190" s="49"/>
      <c r="D190" s="50"/>
      <c r="E190" s="49"/>
      <c r="F190" s="84" t="s">
        <v>241</v>
      </c>
      <c r="G190" s="186"/>
      <c r="H190" s="145"/>
      <c r="I190" s="173"/>
    </row>
    <row r="191" spans="2:9" x14ac:dyDescent="0.25">
      <c r="B191" s="35"/>
      <c r="C191" s="35">
        <v>3</v>
      </c>
      <c r="D191" s="35"/>
      <c r="E191" s="34"/>
      <c r="F191" s="48" t="s">
        <v>40</v>
      </c>
      <c r="G191" s="182">
        <f>G192+G196</f>
        <v>4807</v>
      </c>
      <c r="H191" s="146">
        <f>H192+H196</f>
        <v>4296.0199999999995</v>
      </c>
      <c r="I191" s="173">
        <f t="shared" si="10"/>
        <v>89.37008529228207</v>
      </c>
    </row>
    <row r="192" spans="2:9" x14ac:dyDescent="0.25">
      <c r="B192" s="35"/>
      <c r="C192" s="35"/>
      <c r="D192" s="35">
        <v>31</v>
      </c>
      <c r="E192" s="34"/>
      <c r="F192" s="33" t="s">
        <v>41</v>
      </c>
      <c r="G192" s="182">
        <f>G193+G194+G195</f>
        <v>4597</v>
      </c>
      <c r="H192" s="146">
        <f>H193+H194+H195</f>
        <v>4040.66</v>
      </c>
      <c r="I192" s="173">
        <f t="shared" si="10"/>
        <v>87.897759408309767</v>
      </c>
    </row>
    <row r="193" spans="2:9" x14ac:dyDescent="0.25">
      <c r="B193" s="34"/>
      <c r="C193" s="34"/>
      <c r="D193" s="35"/>
      <c r="E193" s="34">
        <v>3111</v>
      </c>
      <c r="F193" s="29" t="s">
        <v>42</v>
      </c>
      <c r="G193" s="180">
        <v>3774</v>
      </c>
      <c r="H193" s="145">
        <v>3296.69</v>
      </c>
      <c r="I193" s="173">
        <f t="shared" si="10"/>
        <v>87.352676205617385</v>
      </c>
    </row>
    <row r="194" spans="2:9" x14ac:dyDescent="0.25">
      <c r="B194" s="34"/>
      <c r="C194" s="34"/>
      <c r="D194" s="35"/>
      <c r="E194" s="34">
        <v>3132</v>
      </c>
      <c r="F194" s="29" t="s">
        <v>156</v>
      </c>
      <c r="G194" s="180">
        <v>623</v>
      </c>
      <c r="H194" s="145">
        <v>543.97</v>
      </c>
      <c r="I194" s="173">
        <f t="shared" si="10"/>
        <v>87.314606741573044</v>
      </c>
    </row>
    <row r="195" spans="2:9" x14ac:dyDescent="0.25">
      <c r="B195" s="34"/>
      <c r="C195" s="34"/>
      <c r="D195" s="35"/>
      <c r="E195" s="34">
        <v>3121</v>
      </c>
      <c r="F195" s="29" t="s">
        <v>219</v>
      </c>
      <c r="G195" s="180">
        <v>200</v>
      </c>
      <c r="H195" s="145">
        <v>200</v>
      </c>
      <c r="I195" s="173">
        <f t="shared" si="10"/>
        <v>100</v>
      </c>
    </row>
    <row r="196" spans="2:9" x14ac:dyDescent="0.25">
      <c r="B196" s="35"/>
      <c r="C196" s="35"/>
      <c r="D196" s="35">
        <v>32</v>
      </c>
      <c r="E196" s="34"/>
      <c r="F196" s="33" t="s">
        <v>47</v>
      </c>
      <c r="G196" s="182">
        <f>G198+G199</f>
        <v>210</v>
      </c>
      <c r="H196" s="146">
        <f>H198+H199+H197</f>
        <v>255.36</v>
      </c>
      <c r="I196" s="173">
        <f t="shared" si="10"/>
        <v>121.6</v>
      </c>
    </row>
    <row r="197" spans="2:9" x14ac:dyDescent="0.25">
      <c r="B197" s="35"/>
      <c r="C197" s="35"/>
      <c r="D197" s="35"/>
      <c r="E197" s="34">
        <v>3211</v>
      </c>
      <c r="F197" s="29" t="s">
        <v>245</v>
      </c>
      <c r="G197" s="180">
        <v>0</v>
      </c>
      <c r="H197" s="31">
        <v>45</v>
      </c>
      <c r="I197" s="173">
        <v>0</v>
      </c>
    </row>
    <row r="198" spans="2:9" x14ac:dyDescent="0.25">
      <c r="B198" s="34"/>
      <c r="C198" s="34"/>
      <c r="D198" s="35"/>
      <c r="E198" s="34">
        <v>3212</v>
      </c>
      <c r="F198" s="29" t="s">
        <v>220</v>
      </c>
      <c r="G198" s="180">
        <v>210</v>
      </c>
      <c r="H198" s="145">
        <v>210.36</v>
      </c>
      <c r="I198" s="173">
        <f t="shared" si="10"/>
        <v>100.17142857142858</v>
      </c>
    </row>
    <row r="199" spans="2:9" ht="16.5" thickBot="1" x14ac:dyDescent="0.3">
      <c r="B199" s="36"/>
      <c r="C199" s="36"/>
      <c r="D199" s="37"/>
      <c r="E199" s="36">
        <v>3222</v>
      </c>
      <c r="F199" s="38" t="s">
        <v>47</v>
      </c>
      <c r="G199" s="183">
        <v>0</v>
      </c>
      <c r="H199" s="155">
        <v>0</v>
      </c>
      <c r="I199" s="178">
        <v>0</v>
      </c>
    </row>
    <row r="200" spans="2:9" ht="16.5" thickTop="1" x14ac:dyDescent="0.25">
      <c r="B200" s="46"/>
      <c r="C200" s="46"/>
      <c r="D200" s="40">
        <v>31</v>
      </c>
      <c r="E200" s="46"/>
      <c r="F200" s="42" t="s">
        <v>41</v>
      </c>
      <c r="G200" s="184">
        <f>G192</f>
        <v>4597</v>
      </c>
      <c r="H200" s="156">
        <f>H192</f>
        <v>4040.66</v>
      </c>
      <c r="I200" s="177">
        <f t="shared" si="10"/>
        <v>87.897759408309767</v>
      </c>
    </row>
    <row r="201" spans="2:9" x14ac:dyDescent="0.25">
      <c r="B201" s="34"/>
      <c r="C201" s="34"/>
      <c r="D201" s="35">
        <v>32</v>
      </c>
      <c r="E201" s="34"/>
      <c r="F201" s="33" t="s">
        <v>47</v>
      </c>
      <c r="G201" s="182">
        <f>G196</f>
        <v>210</v>
      </c>
      <c r="H201" s="146">
        <f>H196</f>
        <v>255.36</v>
      </c>
      <c r="I201" s="173">
        <f t="shared" si="10"/>
        <v>121.6</v>
      </c>
    </row>
    <row r="202" spans="2:9" x14ac:dyDescent="0.25">
      <c r="B202" s="41"/>
      <c r="C202" s="41"/>
      <c r="D202" s="40"/>
      <c r="E202" s="41"/>
      <c r="F202" s="100" t="s">
        <v>241</v>
      </c>
      <c r="G202" s="187"/>
      <c r="H202" s="158"/>
      <c r="I202" s="61"/>
    </row>
    <row r="203" spans="2:9" x14ac:dyDescent="0.25">
      <c r="B203" s="89" t="s">
        <v>159</v>
      </c>
      <c r="C203" s="89"/>
      <c r="D203" s="90"/>
      <c r="E203" s="89"/>
      <c r="F203" s="91" t="s">
        <v>160</v>
      </c>
      <c r="G203" s="93">
        <f>G204</f>
        <v>4607</v>
      </c>
      <c r="H203" s="88">
        <f>H204</f>
        <v>4096.0199999999995</v>
      </c>
      <c r="I203" s="74">
        <f t="shared" si="10"/>
        <v>88.908617321467318</v>
      </c>
    </row>
    <row r="204" spans="2:9" x14ac:dyDescent="0.25">
      <c r="B204" s="63" t="s">
        <v>232</v>
      </c>
      <c r="C204" s="63"/>
      <c r="D204" s="64"/>
      <c r="E204" s="63"/>
      <c r="F204" s="65" t="s">
        <v>233</v>
      </c>
      <c r="G204" s="66">
        <f>G206</f>
        <v>4607</v>
      </c>
      <c r="H204" s="109">
        <f>H206</f>
        <v>4096.0199999999995</v>
      </c>
      <c r="I204" s="110">
        <f t="shared" si="10"/>
        <v>88.908617321467318</v>
      </c>
    </row>
    <row r="205" spans="2:9" x14ac:dyDescent="0.25">
      <c r="B205" s="49"/>
      <c r="C205" s="49"/>
      <c r="D205" s="50"/>
      <c r="E205" s="49"/>
      <c r="F205" s="84" t="s">
        <v>242</v>
      </c>
      <c r="G205" s="186"/>
      <c r="H205" s="172"/>
      <c r="I205" s="173"/>
    </row>
    <row r="206" spans="2:9" x14ac:dyDescent="0.25">
      <c r="B206" s="35"/>
      <c r="C206" s="35">
        <v>3</v>
      </c>
      <c r="D206" s="35"/>
      <c r="E206" s="34"/>
      <c r="F206" s="48" t="s">
        <v>40</v>
      </c>
      <c r="G206" s="182">
        <f>G207+G211</f>
        <v>4607</v>
      </c>
      <c r="H206" s="174">
        <f>H207+H211</f>
        <v>4096.0199999999995</v>
      </c>
      <c r="I206" s="173">
        <f t="shared" si="10"/>
        <v>88.908617321467318</v>
      </c>
    </row>
    <row r="207" spans="2:9" x14ac:dyDescent="0.25">
      <c r="B207" s="35"/>
      <c r="C207" s="35"/>
      <c r="D207" s="35">
        <v>31</v>
      </c>
      <c r="E207" s="34"/>
      <c r="F207" s="33" t="s">
        <v>41</v>
      </c>
      <c r="G207" s="182">
        <f>G208+G209+G210</f>
        <v>4397</v>
      </c>
      <c r="H207" s="174">
        <f>H208+H209+H210</f>
        <v>3840.66</v>
      </c>
      <c r="I207" s="173">
        <f t="shared" si="10"/>
        <v>87.347282237889473</v>
      </c>
    </row>
    <row r="208" spans="2:9" x14ac:dyDescent="0.25">
      <c r="B208" s="34"/>
      <c r="C208" s="34"/>
      <c r="D208" s="35"/>
      <c r="E208" s="34">
        <v>3111</v>
      </c>
      <c r="F208" s="29" t="s">
        <v>42</v>
      </c>
      <c r="G208" s="180">
        <v>3774</v>
      </c>
      <c r="H208" s="172">
        <v>3296.69</v>
      </c>
      <c r="I208" s="173">
        <f t="shared" si="10"/>
        <v>87.352676205617385</v>
      </c>
    </row>
    <row r="209" spans="2:9" x14ac:dyDescent="0.25">
      <c r="B209" s="34"/>
      <c r="C209" s="34"/>
      <c r="D209" s="35"/>
      <c r="E209" s="34">
        <v>3132</v>
      </c>
      <c r="F209" s="29" t="s">
        <v>156</v>
      </c>
      <c r="G209" s="180">
        <v>623</v>
      </c>
      <c r="H209" s="172">
        <v>543.97</v>
      </c>
      <c r="I209" s="173">
        <f t="shared" si="10"/>
        <v>87.314606741573044</v>
      </c>
    </row>
    <row r="210" spans="2:9" x14ac:dyDescent="0.25">
      <c r="B210" s="34"/>
      <c r="C210" s="34"/>
      <c r="D210" s="35"/>
      <c r="E210" s="34">
        <v>3121</v>
      </c>
      <c r="F210" s="29" t="s">
        <v>219</v>
      </c>
      <c r="G210" s="180">
        <v>0</v>
      </c>
      <c r="H210" s="172">
        <v>0</v>
      </c>
      <c r="I210" s="173">
        <v>0</v>
      </c>
    </row>
    <row r="211" spans="2:9" x14ac:dyDescent="0.25">
      <c r="B211" s="35"/>
      <c r="C211" s="35"/>
      <c r="D211" s="35">
        <v>32</v>
      </c>
      <c r="E211" s="34"/>
      <c r="F211" s="33" t="s">
        <v>47</v>
      </c>
      <c r="G211" s="182">
        <f>G213+G214</f>
        <v>210</v>
      </c>
      <c r="H211" s="174">
        <f>H213+H214+H212</f>
        <v>255.36</v>
      </c>
      <c r="I211" s="173">
        <f t="shared" ref="I211:I216" si="12">(H211/G211)*100</f>
        <v>121.6</v>
      </c>
    </row>
    <row r="212" spans="2:9" x14ac:dyDescent="0.25">
      <c r="B212" s="35"/>
      <c r="C212" s="35"/>
      <c r="D212" s="35"/>
      <c r="E212" s="34">
        <v>3211</v>
      </c>
      <c r="F212" s="29" t="s">
        <v>245</v>
      </c>
      <c r="G212" s="180">
        <v>0</v>
      </c>
      <c r="H212" s="180">
        <v>45</v>
      </c>
      <c r="I212" s="173">
        <v>0</v>
      </c>
    </row>
    <row r="213" spans="2:9" x14ac:dyDescent="0.25">
      <c r="B213" s="34"/>
      <c r="C213" s="34"/>
      <c r="D213" s="35"/>
      <c r="E213" s="34">
        <v>3212</v>
      </c>
      <c r="F213" s="29" t="s">
        <v>220</v>
      </c>
      <c r="G213" s="180">
        <v>210</v>
      </c>
      <c r="H213" s="172">
        <v>210.36</v>
      </c>
      <c r="I213" s="173">
        <f t="shared" si="12"/>
        <v>100.17142857142858</v>
      </c>
    </row>
    <row r="214" spans="2:9" ht="16.5" thickBot="1" x14ac:dyDescent="0.3">
      <c r="B214" s="36"/>
      <c r="C214" s="36"/>
      <c r="D214" s="37"/>
      <c r="E214" s="36">
        <v>3222</v>
      </c>
      <c r="F214" s="38" t="s">
        <v>47</v>
      </c>
      <c r="G214" s="183">
        <v>0</v>
      </c>
      <c r="H214" s="175">
        <v>0</v>
      </c>
      <c r="I214" s="178">
        <v>0</v>
      </c>
    </row>
    <row r="215" spans="2:9" ht="16.5" thickTop="1" x14ac:dyDescent="0.25">
      <c r="B215" s="46"/>
      <c r="C215" s="46"/>
      <c r="D215" s="40">
        <v>31</v>
      </c>
      <c r="E215" s="46"/>
      <c r="F215" s="42" t="s">
        <v>41</v>
      </c>
      <c r="G215" s="184">
        <f>G207</f>
        <v>4397</v>
      </c>
      <c r="H215" s="176">
        <f>H207</f>
        <v>3840.66</v>
      </c>
      <c r="I215" s="177">
        <f t="shared" si="12"/>
        <v>87.347282237889473</v>
      </c>
    </row>
    <row r="216" spans="2:9" x14ac:dyDescent="0.25">
      <c r="B216" s="34"/>
      <c r="C216" s="34"/>
      <c r="D216" s="35">
        <v>32</v>
      </c>
      <c r="E216" s="34"/>
      <c r="F216" s="33" t="s">
        <v>47</v>
      </c>
      <c r="G216" s="182">
        <f>G211</f>
        <v>210</v>
      </c>
      <c r="H216" s="174">
        <f>H211</f>
        <v>255.36</v>
      </c>
      <c r="I216" s="173">
        <f t="shared" si="12"/>
        <v>121.6</v>
      </c>
    </row>
    <row r="217" spans="2:9" x14ac:dyDescent="0.25">
      <c r="B217" s="45"/>
      <c r="C217" s="45"/>
      <c r="D217" s="35"/>
      <c r="E217" s="45"/>
      <c r="F217" s="84" t="s">
        <v>242</v>
      </c>
      <c r="G217" s="180"/>
      <c r="H217" s="172"/>
      <c r="I217" s="173"/>
    </row>
    <row r="218" spans="2:9" x14ac:dyDescent="0.25">
      <c r="B218" s="96"/>
      <c r="C218" s="96"/>
      <c r="E218" s="96"/>
      <c r="F218" s="97"/>
      <c r="G218" s="24"/>
      <c r="H218" s="150"/>
      <c r="I218" s="99"/>
    </row>
    <row r="219" spans="2:9" x14ac:dyDescent="0.25">
      <c r="B219" s="89" t="s">
        <v>136</v>
      </c>
      <c r="C219" s="89"/>
      <c r="D219" s="90"/>
      <c r="E219" s="89"/>
      <c r="F219" s="91" t="s">
        <v>137</v>
      </c>
      <c r="G219" s="74">
        <f>G220</f>
        <v>532</v>
      </c>
      <c r="H219" s="159">
        <f>H220</f>
        <v>532.01</v>
      </c>
      <c r="I219" s="74">
        <f t="shared" ref="I219:I239" si="13">(H219/G219)*100</f>
        <v>100.00187969924812</v>
      </c>
    </row>
    <row r="220" spans="2:9" x14ac:dyDescent="0.25">
      <c r="B220" s="63" t="s">
        <v>163</v>
      </c>
      <c r="C220" s="63"/>
      <c r="D220" s="64"/>
      <c r="E220" s="63"/>
      <c r="F220" s="65" t="s">
        <v>164</v>
      </c>
      <c r="G220" s="110">
        <f>G222</f>
        <v>532</v>
      </c>
      <c r="H220" s="160">
        <f>H222</f>
        <v>532.01</v>
      </c>
      <c r="I220" s="67">
        <f t="shared" si="13"/>
        <v>100.00187969924812</v>
      </c>
    </row>
    <row r="221" spans="2:9" x14ac:dyDescent="0.25">
      <c r="B221" s="49"/>
      <c r="C221" s="49"/>
      <c r="D221" s="50"/>
      <c r="E221" s="49"/>
      <c r="F221" s="84" t="s">
        <v>165</v>
      </c>
      <c r="G221" s="188"/>
      <c r="H221" s="161"/>
      <c r="I221" s="61"/>
    </row>
    <row r="222" spans="2:9" x14ac:dyDescent="0.25">
      <c r="B222" s="35"/>
      <c r="C222" s="35">
        <v>3</v>
      </c>
      <c r="D222" s="35"/>
      <c r="E222" s="34"/>
      <c r="F222" s="33" t="s">
        <v>40</v>
      </c>
      <c r="G222" s="173">
        <f>G223</f>
        <v>532</v>
      </c>
      <c r="H222" s="162">
        <f>H223</f>
        <v>532.01</v>
      </c>
      <c r="I222" s="83">
        <f t="shared" si="13"/>
        <v>100.00187969924812</v>
      </c>
    </row>
    <row r="223" spans="2:9" x14ac:dyDescent="0.25">
      <c r="B223" s="35"/>
      <c r="C223" s="35"/>
      <c r="D223" s="35">
        <v>31</v>
      </c>
      <c r="E223" s="34"/>
      <c r="F223" s="33" t="s">
        <v>41</v>
      </c>
      <c r="G223" s="173">
        <f>G224+G225</f>
        <v>532</v>
      </c>
      <c r="H223" s="162">
        <f>H224+H225</f>
        <v>532.01</v>
      </c>
      <c r="I223" s="83">
        <f t="shared" si="13"/>
        <v>100.00187969924812</v>
      </c>
    </row>
    <row r="224" spans="2:9" x14ac:dyDescent="0.25">
      <c r="B224" s="34"/>
      <c r="C224" s="34"/>
      <c r="D224" s="35"/>
      <c r="E224" s="34">
        <v>3111</v>
      </c>
      <c r="F224" s="29" t="s">
        <v>42</v>
      </c>
      <c r="G224" s="189">
        <v>457</v>
      </c>
      <c r="H224" s="161">
        <v>456.67</v>
      </c>
      <c r="I224" s="61">
        <f t="shared" si="13"/>
        <v>99.927789934354493</v>
      </c>
    </row>
    <row r="225" spans="2:9" ht="16.5" thickBot="1" x14ac:dyDescent="0.3">
      <c r="B225" s="36"/>
      <c r="C225" s="36"/>
      <c r="D225" s="37"/>
      <c r="E225" s="36">
        <v>3132</v>
      </c>
      <c r="F225" s="38" t="s">
        <v>156</v>
      </c>
      <c r="G225" s="190">
        <v>75</v>
      </c>
      <c r="H225" s="165">
        <v>75.34</v>
      </c>
      <c r="I225" s="94">
        <f t="shared" si="13"/>
        <v>100.45333333333333</v>
      </c>
    </row>
    <row r="226" spans="2:9" ht="16.5" thickTop="1" x14ac:dyDescent="0.25">
      <c r="B226" s="46"/>
      <c r="C226" s="46"/>
      <c r="D226" s="40">
        <v>31</v>
      </c>
      <c r="E226" s="46"/>
      <c r="F226" s="42" t="s">
        <v>41</v>
      </c>
      <c r="G226" s="177">
        <f>G223</f>
        <v>532</v>
      </c>
      <c r="H226" s="163">
        <f>H223</f>
        <v>532.01</v>
      </c>
      <c r="I226" s="101">
        <f t="shared" si="13"/>
        <v>100.00187969924812</v>
      </c>
    </row>
    <row r="227" spans="2:9" x14ac:dyDescent="0.25">
      <c r="B227" s="45"/>
      <c r="C227" s="45"/>
      <c r="D227" s="35"/>
      <c r="E227" s="45"/>
      <c r="F227" s="84" t="s">
        <v>165</v>
      </c>
      <c r="G227" s="189"/>
      <c r="H227" s="161"/>
      <c r="I227" s="61"/>
    </row>
    <row r="228" spans="2:9" x14ac:dyDescent="0.25">
      <c r="B228" s="96"/>
      <c r="C228" s="96"/>
      <c r="E228" s="96"/>
      <c r="F228" s="97"/>
      <c r="I228" s="99"/>
    </row>
    <row r="229" spans="2:9" x14ac:dyDescent="0.25">
      <c r="B229" s="89" t="s">
        <v>136</v>
      </c>
      <c r="C229" s="89"/>
      <c r="D229" s="90"/>
      <c r="E229" s="89"/>
      <c r="F229" s="91" t="s">
        <v>137</v>
      </c>
      <c r="G229" s="93">
        <f>G230</f>
        <v>1025</v>
      </c>
      <c r="H229" s="159">
        <f>H230</f>
        <v>355</v>
      </c>
      <c r="I229" s="74">
        <f t="shared" si="13"/>
        <v>34.634146341463413</v>
      </c>
    </row>
    <row r="230" spans="2:9" x14ac:dyDescent="0.25">
      <c r="B230" s="63" t="s">
        <v>166</v>
      </c>
      <c r="C230" s="63"/>
      <c r="D230" s="64"/>
      <c r="E230" s="63"/>
      <c r="F230" s="65" t="s">
        <v>167</v>
      </c>
      <c r="G230" s="66">
        <f>G232</f>
        <v>1025</v>
      </c>
      <c r="H230" s="160">
        <f>H232</f>
        <v>355</v>
      </c>
      <c r="I230" s="67">
        <f t="shared" si="13"/>
        <v>34.634146341463413</v>
      </c>
    </row>
    <row r="231" spans="2:9" x14ac:dyDescent="0.25">
      <c r="B231" s="49"/>
      <c r="C231" s="49"/>
      <c r="D231" s="50"/>
      <c r="E231" s="49"/>
      <c r="F231" s="84" t="s">
        <v>165</v>
      </c>
      <c r="G231" s="186"/>
      <c r="H231" s="161"/>
      <c r="I231" s="61"/>
    </row>
    <row r="232" spans="2:9" x14ac:dyDescent="0.25">
      <c r="B232" s="35"/>
      <c r="C232" s="35">
        <v>3</v>
      </c>
      <c r="D232" s="35"/>
      <c r="E232" s="34"/>
      <c r="F232" s="33" t="s">
        <v>40</v>
      </c>
      <c r="G232" s="182">
        <f>G233+G236</f>
        <v>1025</v>
      </c>
      <c r="H232" s="162">
        <f>H233+H236</f>
        <v>355</v>
      </c>
      <c r="I232" s="83">
        <f t="shared" si="13"/>
        <v>34.634146341463413</v>
      </c>
    </row>
    <row r="233" spans="2:9" x14ac:dyDescent="0.25">
      <c r="B233" s="35"/>
      <c r="C233" s="35"/>
      <c r="D233" s="35">
        <v>31</v>
      </c>
      <c r="E233" s="34"/>
      <c r="F233" s="33" t="s">
        <v>41</v>
      </c>
      <c r="G233" s="191">
        <f>G234+G235</f>
        <v>670</v>
      </c>
      <c r="H233" s="162">
        <f>H234+H235</f>
        <v>0</v>
      </c>
      <c r="I233" s="83">
        <f t="shared" si="13"/>
        <v>0</v>
      </c>
    </row>
    <row r="234" spans="2:9" x14ac:dyDescent="0.25">
      <c r="B234" s="34"/>
      <c r="C234" s="34"/>
      <c r="D234" s="35"/>
      <c r="E234" s="34">
        <v>3111</v>
      </c>
      <c r="F234" s="29" t="s">
        <v>42</v>
      </c>
      <c r="G234" s="192">
        <v>559</v>
      </c>
      <c r="H234" s="161">
        <v>0</v>
      </c>
      <c r="I234" s="61">
        <f t="shared" si="13"/>
        <v>0</v>
      </c>
    </row>
    <row r="235" spans="2:9" x14ac:dyDescent="0.25">
      <c r="B235" s="34"/>
      <c r="C235" s="34"/>
      <c r="D235" s="35"/>
      <c r="E235" s="34">
        <v>3132</v>
      </c>
      <c r="F235" s="29" t="s">
        <v>156</v>
      </c>
      <c r="G235" s="192">
        <v>111</v>
      </c>
      <c r="H235" s="161">
        <v>0</v>
      </c>
      <c r="I235" s="61">
        <f t="shared" si="13"/>
        <v>0</v>
      </c>
    </row>
    <row r="236" spans="2:9" x14ac:dyDescent="0.25">
      <c r="B236" s="35"/>
      <c r="C236" s="35"/>
      <c r="D236" s="35">
        <v>32</v>
      </c>
      <c r="E236" s="34"/>
      <c r="F236" s="33" t="s">
        <v>47</v>
      </c>
      <c r="G236" s="191">
        <f>G237</f>
        <v>355</v>
      </c>
      <c r="H236" s="162">
        <f>H237</f>
        <v>355</v>
      </c>
      <c r="I236" s="83">
        <f t="shared" si="13"/>
        <v>100</v>
      </c>
    </row>
    <row r="237" spans="2:9" ht="16.5" thickBot="1" x14ac:dyDescent="0.3">
      <c r="B237" s="36"/>
      <c r="C237" s="36"/>
      <c r="D237" s="37"/>
      <c r="E237" s="36">
        <v>3222</v>
      </c>
      <c r="F237" s="38" t="s">
        <v>151</v>
      </c>
      <c r="G237" s="193">
        <v>355</v>
      </c>
      <c r="H237" s="165">
        <v>355</v>
      </c>
      <c r="I237" s="94">
        <f t="shared" si="13"/>
        <v>100</v>
      </c>
    </row>
    <row r="238" spans="2:9" ht="16.5" thickTop="1" x14ac:dyDescent="0.25">
      <c r="B238" s="40"/>
      <c r="C238" s="40"/>
      <c r="D238" s="40">
        <v>31</v>
      </c>
      <c r="E238" s="40"/>
      <c r="F238" s="42" t="s">
        <v>41</v>
      </c>
      <c r="G238" s="194">
        <f>G233</f>
        <v>670</v>
      </c>
      <c r="H238" s="163">
        <f>H233</f>
        <v>0</v>
      </c>
      <c r="I238" s="101">
        <f t="shared" si="13"/>
        <v>0</v>
      </c>
    </row>
    <row r="239" spans="2:9" x14ac:dyDescent="0.25">
      <c r="B239" s="35"/>
      <c r="C239" s="35"/>
      <c r="D239" s="35">
        <v>32</v>
      </c>
      <c r="E239" s="35"/>
      <c r="F239" s="33" t="s">
        <v>47</v>
      </c>
      <c r="G239" s="191">
        <f>G236</f>
        <v>355</v>
      </c>
      <c r="H239" s="162">
        <f>H236</f>
        <v>355</v>
      </c>
      <c r="I239" s="83">
        <f t="shared" si="13"/>
        <v>100</v>
      </c>
    </row>
    <row r="240" spans="2:9" x14ac:dyDescent="0.25">
      <c r="B240" s="45"/>
      <c r="C240" s="45"/>
      <c r="D240" s="35"/>
      <c r="E240" s="45"/>
      <c r="F240" s="84" t="s">
        <v>165</v>
      </c>
      <c r="G240" s="192"/>
      <c r="H240" s="161"/>
      <c r="I240" s="61"/>
    </row>
    <row r="241" spans="2:9" x14ac:dyDescent="0.25">
      <c r="I241" s="99"/>
    </row>
    <row r="242" spans="2:9" x14ac:dyDescent="0.25">
      <c r="B242" s="89"/>
      <c r="C242" s="89"/>
      <c r="D242" s="90"/>
      <c r="E242" s="89"/>
      <c r="F242" s="91" t="s">
        <v>137</v>
      </c>
      <c r="G242" s="92">
        <f>G243</f>
        <v>600000</v>
      </c>
      <c r="H242" s="88">
        <f>H243</f>
        <v>98024.44</v>
      </c>
      <c r="I242" s="74">
        <f>(H242/G242)*100</f>
        <v>16.337406666666666</v>
      </c>
    </row>
    <row r="243" spans="2:9" x14ac:dyDescent="0.25">
      <c r="B243" s="63" t="s">
        <v>234</v>
      </c>
      <c r="C243" s="63"/>
      <c r="D243" s="64"/>
      <c r="E243" s="63"/>
      <c r="F243" s="65" t="s">
        <v>235</v>
      </c>
      <c r="G243" s="66">
        <f>G245</f>
        <v>600000</v>
      </c>
      <c r="H243" s="109">
        <f>H245</f>
        <v>98024.44</v>
      </c>
      <c r="I243" s="110">
        <f t="shared" ref="I243:I251" si="14">(H243/G243)*100</f>
        <v>16.337406666666666</v>
      </c>
    </row>
    <row r="244" spans="2:9" x14ac:dyDescent="0.25">
      <c r="B244" s="27"/>
      <c r="C244" s="27"/>
      <c r="D244" s="28"/>
      <c r="E244" s="27"/>
      <c r="F244" s="84" t="s">
        <v>236</v>
      </c>
      <c r="G244" s="182"/>
      <c r="H244" s="174"/>
      <c r="I244" s="173"/>
    </row>
    <row r="245" spans="2:9" x14ac:dyDescent="0.25">
      <c r="B245" s="27"/>
      <c r="C245" s="52" t="s">
        <v>73</v>
      </c>
      <c r="D245" s="28"/>
      <c r="E245" s="27"/>
      <c r="F245" s="33" t="s">
        <v>40</v>
      </c>
      <c r="G245" s="182">
        <f>G246+G248</f>
        <v>600000</v>
      </c>
      <c r="H245" s="174">
        <f>H246+H248</f>
        <v>98024.44</v>
      </c>
      <c r="I245" s="173">
        <f t="shared" si="14"/>
        <v>16.337406666666666</v>
      </c>
    </row>
    <row r="246" spans="2:9" x14ac:dyDescent="0.25">
      <c r="B246" s="27"/>
      <c r="C246" s="27"/>
      <c r="D246" s="28" t="s">
        <v>197</v>
      </c>
      <c r="E246" s="27"/>
      <c r="F246" s="33" t="s">
        <v>47</v>
      </c>
      <c r="G246" s="182">
        <f>G247</f>
        <v>23300</v>
      </c>
      <c r="H246" s="174">
        <f>H247</f>
        <v>4355.3900000000003</v>
      </c>
      <c r="I246" s="173">
        <f t="shared" si="14"/>
        <v>18.692660944206011</v>
      </c>
    </row>
    <row r="247" spans="2:9" x14ac:dyDescent="0.25">
      <c r="B247" s="27"/>
      <c r="C247" s="27"/>
      <c r="D247" s="32"/>
      <c r="E247" s="32" t="s">
        <v>237</v>
      </c>
      <c r="F247" s="29" t="s">
        <v>149</v>
      </c>
      <c r="G247" s="180">
        <v>23300</v>
      </c>
      <c r="H247" s="172">
        <v>4355.3900000000003</v>
      </c>
      <c r="I247" s="173">
        <f t="shared" si="14"/>
        <v>18.692660944206011</v>
      </c>
    </row>
    <row r="248" spans="2:9" x14ac:dyDescent="0.25">
      <c r="B248" s="35"/>
      <c r="C248" s="35">
        <v>4</v>
      </c>
      <c r="D248" s="35">
        <v>42</v>
      </c>
      <c r="E248" s="34"/>
      <c r="F248" s="33" t="s">
        <v>125</v>
      </c>
      <c r="G248" s="182">
        <f>G249</f>
        <v>576700</v>
      </c>
      <c r="H248" s="174">
        <f>H249</f>
        <v>93669.05</v>
      </c>
      <c r="I248" s="173">
        <f t="shared" si="14"/>
        <v>16.242249002947805</v>
      </c>
    </row>
    <row r="249" spans="2:9" ht="16.5" thickBot="1" x14ac:dyDescent="0.3">
      <c r="B249" s="36"/>
      <c r="C249" s="36"/>
      <c r="D249" s="37"/>
      <c r="E249" s="36">
        <v>4212</v>
      </c>
      <c r="F249" s="38" t="s">
        <v>126</v>
      </c>
      <c r="G249" s="183">
        <v>576700</v>
      </c>
      <c r="H249" s="175">
        <v>93669.05</v>
      </c>
      <c r="I249" s="178">
        <f t="shared" si="14"/>
        <v>16.242249002947805</v>
      </c>
    </row>
    <row r="250" spans="2:9" ht="16.5" thickTop="1" x14ac:dyDescent="0.25">
      <c r="B250" s="111"/>
      <c r="C250" s="111"/>
      <c r="D250" s="112">
        <v>32</v>
      </c>
      <c r="E250" s="111"/>
      <c r="F250" s="113" t="s">
        <v>47</v>
      </c>
      <c r="G250" s="195">
        <f>G246</f>
        <v>23300</v>
      </c>
      <c r="H250" s="181">
        <f>H246</f>
        <v>4355.3900000000003</v>
      </c>
      <c r="I250" s="177">
        <f t="shared" si="14"/>
        <v>18.692660944206011</v>
      </c>
    </row>
    <row r="251" spans="2:9" x14ac:dyDescent="0.25">
      <c r="B251" s="34"/>
      <c r="C251" s="34"/>
      <c r="D251" s="35">
        <v>42</v>
      </c>
      <c r="E251" s="35"/>
      <c r="F251" s="33" t="s">
        <v>125</v>
      </c>
      <c r="G251" s="182">
        <f>G248</f>
        <v>576700</v>
      </c>
      <c r="H251" s="174">
        <f>H248</f>
        <v>93669.05</v>
      </c>
      <c r="I251" s="173">
        <f t="shared" si="14"/>
        <v>16.242249002947805</v>
      </c>
    </row>
    <row r="252" spans="2:9" x14ac:dyDescent="0.25">
      <c r="B252" s="44"/>
      <c r="C252" s="44"/>
      <c r="D252" s="35"/>
      <c r="E252" s="45"/>
      <c r="F252" s="84" t="s">
        <v>236</v>
      </c>
      <c r="G252" s="182"/>
      <c r="H252" s="174"/>
      <c r="I252" s="173"/>
    </row>
  </sheetData>
  <mergeCells count="6">
    <mergeCell ref="B11:F11"/>
    <mergeCell ref="B2:H2"/>
    <mergeCell ref="B3:F3"/>
    <mergeCell ref="B4:H4"/>
    <mergeCell ref="B6:I6"/>
    <mergeCell ref="B7:I7"/>
  </mergeCells>
  <pageMargins left="0.7" right="0.7" top="0.75" bottom="0.75" header="0.3" footer="0.3"/>
  <pageSetup paperSize="9" scale="4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PR-RA</vt:lpstr>
      <vt:lpstr>RA - FUNKC KLAS</vt:lpstr>
      <vt:lpstr>RN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2025-03-31T09:38:31Z</dcterms:modified>
</cp:coreProperties>
</file>